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yen Tran\Desktop\To Adam\"/>
    </mc:Choice>
  </mc:AlternateContent>
  <bookViews>
    <workbookView xWindow="0" yWindow="0" windowWidth="28800" windowHeight="11835" activeTab="2"/>
  </bookViews>
  <sheets>
    <sheet name="L1_ALFALFA_CUBES" sheetId="11" r:id="rId1"/>
    <sheet name="L1_CORN_SILAGE" sheetId="12" r:id="rId2"/>
    <sheet name="L1_OAT_HAY" sheetId="1" r:id="rId3"/>
    <sheet name="L1_OAT_HULLS_Dry" sheetId="2" r:id="rId4"/>
    <sheet name="L1_OAT_SILAGE" sheetId="3" r:id="rId5"/>
    <sheet name="L1_OATS_Dry" sheetId="4" r:id="rId6"/>
    <sheet name="L1_PEANUT_HAY" sheetId="5" r:id="rId7"/>
    <sheet name="L1_PEANUT_HULLS_Dry" sheetId="6" r:id="rId8"/>
    <sheet name="L1_PEANUT_MEAL_Dry" sheetId="7" r:id="rId9"/>
    <sheet name="L1_PEANUT_SILAGE" sheetId="8" r:id="rId10"/>
    <sheet name="L1_PEAS_Dry" sheetId="9" r:id="rId11"/>
    <sheet name="L1_SOYBEAN_MEAL_Dry" sheetId="13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22" i="13" l="1"/>
  <c r="BC22" i="13" s="1"/>
  <c r="AZ22" i="13"/>
  <c r="BA22" i="13" s="1"/>
  <c r="AX22" i="13"/>
  <c r="AY22" i="13" s="1"/>
  <c r="AW22" i="13"/>
  <c r="AL22" i="13"/>
  <c r="AJ22" i="13"/>
  <c r="AK22" i="13" s="1"/>
  <c r="Y22" i="13"/>
  <c r="W22" i="13"/>
  <c r="X22" i="13" s="1"/>
  <c r="J22" i="13"/>
  <c r="L22" i="13" s="1"/>
  <c r="BB35" i="13"/>
  <c r="BC35" i="13" s="1"/>
  <c r="AZ35" i="13"/>
  <c r="BA35" i="13" s="1"/>
  <c r="AX35" i="13"/>
  <c r="AY35" i="13" s="1"/>
  <c r="AW35" i="13"/>
  <c r="AJ35" i="13"/>
  <c r="AK35" i="13" s="1"/>
  <c r="W35" i="13"/>
  <c r="X35" i="13" s="1"/>
  <c r="J35" i="13"/>
  <c r="L35" i="13" s="1"/>
  <c r="BB34" i="13"/>
  <c r="BC34" i="13" s="1"/>
  <c r="AZ34" i="13"/>
  <c r="BA34" i="13" s="1"/>
  <c r="AX34" i="13"/>
  <c r="AY34" i="13" s="1"/>
  <c r="AW34" i="13"/>
  <c r="AJ34" i="13"/>
  <c r="AK34" i="13" s="1"/>
  <c r="W34" i="13"/>
  <c r="X34" i="13" s="1"/>
  <c r="J34" i="13"/>
  <c r="L34" i="13" s="1"/>
  <c r="BB33" i="13"/>
  <c r="BC33" i="13" s="1"/>
  <c r="AZ33" i="13"/>
  <c r="BA33" i="13" s="1"/>
  <c r="AX33" i="13"/>
  <c r="AY33" i="13" s="1"/>
  <c r="AW33" i="13"/>
  <c r="AL33" i="13"/>
  <c r="AJ33" i="13"/>
  <c r="AK33" i="13" s="1"/>
  <c r="Y33" i="13"/>
  <c r="W33" i="13"/>
  <c r="X33" i="13" s="1"/>
  <c r="J33" i="13"/>
  <c r="L33" i="13" s="1"/>
  <c r="BB32" i="13"/>
  <c r="BC32" i="13" s="1"/>
  <c r="AZ32" i="13"/>
  <c r="BA32" i="13" s="1"/>
  <c r="AX32" i="13"/>
  <c r="AY32" i="13" s="1"/>
  <c r="AW32" i="13"/>
  <c r="AL32" i="13"/>
  <c r="AJ32" i="13"/>
  <c r="AK32" i="13" s="1"/>
  <c r="W32" i="13"/>
  <c r="X32" i="13" s="1"/>
  <c r="J32" i="13"/>
  <c r="L32" i="13" s="1"/>
  <c r="BB31" i="13"/>
  <c r="BC31" i="13" s="1"/>
  <c r="BA31" i="13"/>
  <c r="AZ31" i="13"/>
  <c r="AX31" i="13"/>
  <c r="AY31" i="13" s="1"/>
  <c r="AW31" i="13"/>
  <c r="AJ31" i="13"/>
  <c r="AK31" i="13" s="1"/>
  <c r="W31" i="13"/>
  <c r="X31" i="13" s="1"/>
  <c r="J31" i="13"/>
  <c r="L31" i="13" s="1"/>
  <c r="BB30" i="13"/>
  <c r="BC30" i="13" s="1"/>
  <c r="BA30" i="13"/>
  <c r="AZ30" i="13"/>
  <c r="AX30" i="13"/>
  <c r="AY30" i="13" s="1"/>
  <c r="AW30" i="13"/>
  <c r="AJ30" i="13"/>
  <c r="AK30" i="13" s="1"/>
  <c r="Y30" i="13"/>
  <c r="W30" i="13"/>
  <c r="X30" i="13" s="1"/>
  <c r="J30" i="13"/>
  <c r="L30" i="13" s="1"/>
  <c r="BB29" i="13"/>
  <c r="BC29" i="13" s="1"/>
  <c r="AZ29" i="13"/>
  <c r="BA29" i="13" s="1"/>
  <c r="AX29" i="13"/>
  <c r="AY29" i="13" s="1"/>
  <c r="AW29" i="13"/>
  <c r="AL29" i="13"/>
  <c r="AJ29" i="13"/>
  <c r="AK29" i="13" s="1"/>
  <c r="Y29" i="13"/>
  <c r="W29" i="13"/>
  <c r="X29" i="13" s="1"/>
  <c r="J29" i="13"/>
  <c r="L29" i="13" s="1"/>
  <c r="BB28" i="13"/>
  <c r="BC28" i="13" s="1"/>
  <c r="AZ28" i="13"/>
  <c r="BA28" i="13" s="1"/>
  <c r="AX28" i="13"/>
  <c r="AY28" i="13" s="1"/>
  <c r="AW28" i="13"/>
  <c r="AL28" i="13"/>
  <c r="AJ28" i="13"/>
  <c r="AK28" i="13" s="1"/>
  <c r="W28" i="13"/>
  <c r="X28" i="13" s="1"/>
  <c r="J28" i="13"/>
  <c r="L28" i="13" s="1"/>
  <c r="BB27" i="13"/>
  <c r="BC27" i="13" s="1"/>
  <c r="AZ27" i="13"/>
  <c r="BA27" i="13" s="1"/>
  <c r="AX27" i="13"/>
  <c r="AY27" i="13" s="1"/>
  <c r="AW27" i="13"/>
  <c r="AJ27" i="13"/>
  <c r="AK27" i="13" s="1"/>
  <c r="W27" i="13"/>
  <c r="X27" i="13" s="1"/>
  <c r="J27" i="13"/>
  <c r="L27" i="13" s="1"/>
  <c r="BB26" i="13"/>
  <c r="BC26" i="13" s="1"/>
  <c r="AZ26" i="13"/>
  <c r="BA26" i="13" s="1"/>
  <c r="AX26" i="13"/>
  <c r="AY26" i="13" s="1"/>
  <c r="AW26" i="13"/>
  <c r="AJ26" i="13"/>
  <c r="AK26" i="13" s="1"/>
  <c r="W26" i="13"/>
  <c r="X26" i="13" s="1"/>
  <c r="J26" i="13"/>
  <c r="L26" i="13" s="1"/>
  <c r="BB25" i="13"/>
  <c r="BC25" i="13" s="1"/>
  <c r="AZ25" i="13"/>
  <c r="BA25" i="13" s="1"/>
  <c r="AX25" i="13"/>
  <c r="AY25" i="13" s="1"/>
  <c r="AW25" i="13"/>
  <c r="AL25" i="13"/>
  <c r="AJ25" i="13"/>
  <c r="AK25" i="13" s="1"/>
  <c r="W25" i="13"/>
  <c r="X25" i="13" s="1"/>
  <c r="J25" i="13"/>
  <c r="L25" i="13" s="1"/>
  <c r="BB24" i="13"/>
  <c r="BC24" i="13" s="1"/>
  <c r="BA24" i="13"/>
  <c r="AZ24" i="13"/>
  <c r="AX24" i="13"/>
  <c r="AY24" i="13" s="1"/>
  <c r="AW24" i="13"/>
  <c r="AJ24" i="13"/>
  <c r="AK24" i="13" s="1"/>
  <c r="W24" i="13"/>
  <c r="X24" i="13" s="1"/>
  <c r="J24" i="13"/>
  <c r="L24" i="13" s="1"/>
  <c r="BB23" i="13"/>
  <c r="BC23" i="13" s="1"/>
  <c r="BA23" i="13"/>
  <c r="AZ23" i="13"/>
  <c r="AX23" i="13"/>
  <c r="AY23" i="13" s="1"/>
  <c r="AW23" i="13"/>
  <c r="AJ23" i="13"/>
  <c r="AK23" i="13" s="1"/>
  <c r="Y23" i="13"/>
  <c r="W23" i="13"/>
  <c r="X23" i="13" s="1"/>
  <c r="J23" i="13"/>
  <c r="L23" i="13" s="1"/>
  <c r="BB21" i="13"/>
  <c r="BC21" i="13" s="1"/>
  <c r="AZ21" i="13"/>
  <c r="BA21" i="13" s="1"/>
  <c r="AX21" i="13"/>
  <c r="AY21" i="13" s="1"/>
  <c r="AW21" i="13"/>
  <c r="AL21" i="13"/>
  <c r="AJ21" i="13"/>
  <c r="AK21" i="13" s="1"/>
  <c r="Y21" i="13"/>
  <c r="W21" i="13"/>
  <c r="X21" i="13" s="1"/>
  <c r="J21" i="13"/>
  <c r="L21" i="13" s="1"/>
  <c r="BB20" i="13"/>
  <c r="BC20" i="13" s="1"/>
  <c r="AZ20" i="13"/>
  <c r="BA20" i="13" s="1"/>
  <c r="AX20" i="13"/>
  <c r="AY20" i="13" s="1"/>
  <c r="AW20" i="13"/>
  <c r="AL20" i="13"/>
  <c r="AJ20" i="13"/>
  <c r="AK20" i="13" s="1"/>
  <c r="W20" i="13"/>
  <c r="X20" i="13" s="1"/>
  <c r="J20" i="13"/>
  <c r="L20" i="13" s="1"/>
  <c r="BB19" i="13"/>
  <c r="BC19" i="13" s="1"/>
  <c r="BA19" i="13"/>
  <c r="AZ19" i="13"/>
  <c r="AX19" i="13"/>
  <c r="AY19" i="13" s="1"/>
  <c r="AW19" i="13"/>
  <c r="AJ19" i="13"/>
  <c r="AK19" i="13" s="1"/>
  <c r="W19" i="13"/>
  <c r="X19" i="13" s="1"/>
  <c r="K19" i="13"/>
  <c r="J19" i="13"/>
  <c r="L19" i="13" s="1"/>
  <c r="BB18" i="13"/>
  <c r="BC18" i="13" s="1"/>
  <c r="AZ18" i="13"/>
  <c r="BA18" i="13" s="1"/>
  <c r="AX18" i="13"/>
  <c r="AY18" i="13" s="1"/>
  <c r="AW18" i="13"/>
  <c r="AJ18" i="13"/>
  <c r="AK18" i="13" s="1"/>
  <c r="W18" i="13"/>
  <c r="X18" i="13" s="1"/>
  <c r="J18" i="13"/>
  <c r="L18" i="13" s="1"/>
  <c r="BB17" i="13"/>
  <c r="BC17" i="13" s="1"/>
  <c r="AZ17" i="13"/>
  <c r="BA17" i="13" s="1"/>
  <c r="AX17" i="13"/>
  <c r="AY17" i="13" s="1"/>
  <c r="AW17" i="13"/>
  <c r="AJ17" i="13"/>
  <c r="AK17" i="13" s="1"/>
  <c r="W17" i="13"/>
  <c r="X17" i="13" s="1"/>
  <c r="J17" i="13"/>
  <c r="L17" i="13" s="1"/>
  <c r="BB16" i="13"/>
  <c r="BC16" i="13" s="1"/>
  <c r="BA16" i="13"/>
  <c r="AZ16" i="13"/>
  <c r="AX16" i="13"/>
  <c r="AY16" i="13" s="1"/>
  <c r="AW16" i="13"/>
  <c r="AJ16" i="13"/>
  <c r="AK16" i="13" s="1"/>
  <c r="W16" i="13"/>
  <c r="X16" i="13" s="1"/>
  <c r="J16" i="13"/>
  <c r="L16" i="13" s="1"/>
  <c r="BB15" i="13"/>
  <c r="BC15" i="13" s="1"/>
  <c r="BA15" i="13"/>
  <c r="AZ15" i="13"/>
  <c r="AX15" i="13"/>
  <c r="AY15" i="13" s="1"/>
  <c r="AW15" i="13"/>
  <c r="AJ15" i="13"/>
  <c r="AK15" i="13" s="1"/>
  <c r="Y15" i="13"/>
  <c r="W15" i="13"/>
  <c r="X15" i="13" s="1"/>
  <c r="J15" i="13"/>
  <c r="L15" i="13" s="1"/>
  <c r="BB14" i="13"/>
  <c r="BC14" i="13" s="1"/>
  <c r="AZ14" i="13"/>
  <c r="BA14" i="13" s="1"/>
  <c r="AX14" i="13"/>
  <c r="AY14" i="13" s="1"/>
  <c r="AW14" i="13"/>
  <c r="AL14" i="13"/>
  <c r="AJ14" i="13"/>
  <c r="AK14" i="13" s="1"/>
  <c r="Y14" i="13"/>
  <c r="W14" i="13"/>
  <c r="X14" i="13" s="1"/>
  <c r="J14" i="13"/>
  <c r="L14" i="13" s="1"/>
  <c r="BB13" i="13"/>
  <c r="BC13" i="13" s="1"/>
  <c r="AZ13" i="13"/>
  <c r="BA13" i="13" s="1"/>
  <c r="AX13" i="13"/>
  <c r="AY13" i="13" s="1"/>
  <c r="AW13" i="13"/>
  <c r="AL13" i="13"/>
  <c r="AJ13" i="13"/>
  <c r="AK13" i="13" s="1"/>
  <c r="W13" i="13"/>
  <c r="X13" i="13" s="1"/>
  <c r="J13" i="13"/>
  <c r="L13" i="13" s="1"/>
  <c r="BB12" i="13"/>
  <c r="BC12" i="13" s="1"/>
  <c r="BA12" i="13"/>
  <c r="AZ12" i="13"/>
  <c r="AX12" i="13"/>
  <c r="AY12" i="13" s="1"/>
  <c r="AW12" i="13"/>
  <c r="AJ12" i="13"/>
  <c r="AK12" i="13" s="1"/>
  <c r="W12" i="13"/>
  <c r="X12" i="13" s="1"/>
  <c r="J12" i="13"/>
  <c r="L12" i="13" s="1"/>
  <c r="BB11" i="13"/>
  <c r="BC11" i="13" s="1"/>
  <c r="BA11" i="13"/>
  <c r="AZ11" i="13"/>
  <c r="AX11" i="13"/>
  <c r="AY11" i="13" s="1"/>
  <c r="AW11" i="13"/>
  <c r="AJ11" i="13"/>
  <c r="AK11" i="13" s="1"/>
  <c r="Y11" i="13"/>
  <c r="W11" i="13"/>
  <c r="X11" i="13" s="1"/>
  <c r="K11" i="13"/>
  <c r="J11" i="13"/>
  <c r="L11" i="13" s="1"/>
  <c r="BB10" i="13"/>
  <c r="BC10" i="13" s="1"/>
  <c r="AZ10" i="13"/>
  <c r="BA10" i="13" s="1"/>
  <c r="AX10" i="13"/>
  <c r="AY10" i="13" s="1"/>
  <c r="AW10" i="13"/>
  <c r="AJ10" i="13"/>
  <c r="AK10" i="13" s="1"/>
  <c r="W10" i="13"/>
  <c r="X10" i="13" s="1"/>
  <c r="J10" i="13"/>
  <c r="L10" i="13" s="1"/>
  <c r="BB9" i="13"/>
  <c r="BC9" i="13" s="1"/>
  <c r="AZ9" i="13"/>
  <c r="BA9" i="13" s="1"/>
  <c r="AX9" i="13"/>
  <c r="AY9" i="13" s="1"/>
  <c r="AW9" i="13"/>
  <c r="AJ9" i="13"/>
  <c r="AK9" i="13" s="1"/>
  <c r="W9" i="13"/>
  <c r="X9" i="13" s="1"/>
  <c r="L9" i="13"/>
  <c r="K9" i="13"/>
  <c r="J9" i="13"/>
  <c r="BB8" i="13"/>
  <c r="BC8" i="13" s="1"/>
  <c r="AZ8" i="13"/>
  <c r="BA8" i="13" s="1"/>
  <c r="AX8" i="13"/>
  <c r="AY8" i="13" s="1"/>
  <c r="AW8" i="13"/>
  <c r="AJ8" i="13"/>
  <c r="AK8" i="13" s="1"/>
  <c r="W8" i="13"/>
  <c r="X8" i="13" s="1"/>
  <c r="J8" i="13"/>
  <c r="L8" i="13" s="1"/>
  <c r="BB7" i="13"/>
  <c r="BC7" i="13" s="1"/>
  <c r="AZ7" i="13"/>
  <c r="BA7" i="13" s="1"/>
  <c r="AX7" i="13"/>
  <c r="AY7" i="13" s="1"/>
  <c r="AW7" i="13"/>
  <c r="AJ7" i="13"/>
  <c r="AK7" i="13" s="1"/>
  <c r="Y7" i="13"/>
  <c r="W7" i="13"/>
  <c r="X7" i="13" s="1"/>
  <c r="J7" i="13"/>
  <c r="L7" i="13" s="1"/>
  <c r="BB6" i="13"/>
  <c r="BC6" i="13" s="1"/>
  <c r="BA6" i="13"/>
  <c r="AZ6" i="13"/>
  <c r="AX6" i="13"/>
  <c r="AY6" i="13" s="1"/>
  <c r="AW6" i="13"/>
  <c r="AJ6" i="13"/>
  <c r="AK6" i="13" s="1"/>
  <c r="W6" i="13"/>
  <c r="X6" i="13" s="1"/>
  <c r="J6" i="13"/>
  <c r="K6" i="13" s="1"/>
  <c r="AW1" i="13"/>
  <c r="AN1" i="13"/>
  <c r="AA1" i="13"/>
  <c r="N1" i="13"/>
  <c r="AL8" i="13" l="1"/>
  <c r="AL18" i="13"/>
  <c r="AL11" i="13"/>
  <c r="Y12" i="13"/>
  <c r="Y16" i="13"/>
  <c r="Y19" i="13"/>
  <c r="Y24" i="13"/>
  <c r="K28" i="13"/>
  <c r="Y6" i="13"/>
  <c r="AL27" i="13"/>
  <c r="AL34" i="13"/>
  <c r="Y35" i="13"/>
  <c r="AL12" i="13"/>
  <c r="Y13" i="13"/>
  <c r="AL16" i="13"/>
  <c r="AL19" i="13"/>
  <c r="Y20" i="13"/>
  <c r="AL24" i="13"/>
  <c r="Y25" i="13"/>
  <c r="Y28" i="13"/>
  <c r="AL31" i="13"/>
  <c r="Y32" i="13"/>
  <c r="K22" i="13"/>
  <c r="AL9" i="13"/>
  <c r="Y10" i="13"/>
  <c r="Y17" i="13"/>
  <c r="K26" i="13"/>
  <c r="AL35" i="13"/>
  <c r="AL26" i="13"/>
  <c r="Y27" i="13"/>
  <c r="Y34" i="13"/>
  <c r="AL15" i="13"/>
  <c r="AL23" i="13"/>
  <c r="AL30" i="13"/>
  <c r="Y31" i="13"/>
  <c r="K7" i="13"/>
  <c r="Y9" i="13"/>
  <c r="K17" i="13"/>
  <c r="Y8" i="13"/>
  <c r="AL10" i="13"/>
  <c r="AL17" i="13"/>
  <c r="Y18" i="13"/>
  <c r="Y26" i="13"/>
  <c r="K34" i="13"/>
  <c r="K12" i="13"/>
  <c r="K20" i="13"/>
  <c r="K8" i="13"/>
  <c r="K10" i="13"/>
  <c r="K15" i="13"/>
  <c r="L6" i="13"/>
  <c r="K27" i="13"/>
  <c r="K35" i="13"/>
  <c r="K13" i="13"/>
  <c r="K21" i="13"/>
  <c r="K30" i="13"/>
  <c r="K16" i="13"/>
  <c r="K25" i="13"/>
  <c r="K33" i="13"/>
  <c r="K29" i="13"/>
  <c r="K24" i="13"/>
  <c r="K32" i="13"/>
  <c r="AL7" i="13"/>
  <c r="K18" i="13"/>
  <c r="AL6" i="13"/>
  <c r="K14" i="13"/>
  <c r="K23" i="13"/>
  <c r="K31" i="13"/>
  <c r="BC22" i="12" l="1"/>
  <c r="BD22" i="12" s="1"/>
  <c r="BA22" i="12"/>
  <c r="BB22" i="12" s="1"/>
  <c r="AY22" i="12"/>
  <c r="AZ22" i="12" s="1"/>
  <c r="AX22" i="12"/>
  <c r="AJ22" i="12"/>
  <c r="AK22" i="12" s="1"/>
  <c r="W22" i="12"/>
  <c r="Y22" i="12" s="1"/>
  <c r="J22" i="12"/>
  <c r="K22" i="12" s="1"/>
  <c r="BC35" i="12"/>
  <c r="BD35" i="12" s="1"/>
  <c r="BA35" i="12"/>
  <c r="BB35" i="12" s="1"/>
  <c r="AY35" i="12"/>
  <c r="AZ35" i="12" s="1"/>
  <c r="AX35" i="12"/>
  <c r="AJ35" i="12"/>
  <c r="AK35" i="12" s="1"/>
  <c r="W35" i="12"/>
  <c r="Y35" i="12" s="1"/>
  <c r="J35" i="12"/>
  <c r="L35" i="12" s="1"/>
  <c r="BC34" i="12"/>
  <c r="BD34" i="12" s="1"/>
  <c r="BA34" i="12"/>
  <c r="BB34" i="12" s="1"/>
  <c r="AY34" i="12"/>
  <c r="AZ34" i="12" s="1"/>
  <c r="AX34" i="12"/>
  <c r="AJ34" i="12"/>
  <c r="AK34" i="12" s="1"/>
  <c r="Y34" i="12"/>
  <c r="X34" i="12"/>
  <c r="W34" i="12"/>
  <c r="J34" i="12"/>
  <c r="K34" i="12" s="1"/>
  <c r="BC33" i="12"/>
  <c r="BD33" i="12" s="1"/>
  <c r="BA33" i="12"/>
  <c r="BB33" i="12" s="1"/>
  <c r="AY33" i="12"/>
  <c r="AZ33" i="12" s="1"/>
  <c r="AX33" i="12"/>
  <c r="AL33" i="12"/>
  <c r="AJ33" i="12"/>
  <c r="AK33" i="12" s="1"/>
  <c r="W33" i="12"/>
  <c r="Y33" i="12" s="1"/>
  <c r="J33" i="12"/>
  <c r="K33" i="12" s="1"/>
  <c r="BC32" i="12"/>
  <c r="BD32" i="12" s="1"/>
  <c r="BA32" i="12"/>
  <c r="BB32" i="12" s="1"/>
  <c r="AY32" i="12"/>
  <c r="AZ32" i="12" s="1"/>
  <c r="AX32" i="12"/>
  <c r="AJ32" i="12"/>
  <c r="AK32" i="12" s="1"/>
  <c r="W32" i="12"/>
  <c r="Y32" i="12" s="1"/>
  <c r="J32" i="12"/>
  <c r="L32" i="12" s="1"/>
  <c r="BC31" i="12"/>
  <c r="BD31" i="12" s="1"/>
  <c r="BA31" i="12"/>
  <c r="BB31" i="12" s="1"/>
  <c r="AY31" i="12"/>
  <c r="AZ31" i="12" s="1"/>
  <c r="AX31" i="12"/>
  <c r="AJ31" i="12"/>
  <c r="AK31" i="12" s="1"/>
  <c r="W31" i="12"/>
  <c r="Y31" i="12" s="1"/>
  <c r="J31" i="12"/>
  <c r="L31" i="12" s="1"/>
  <c r="BC30" i="12"/>
  <c r="BD30" i="12" s="1"/>
  <c r="BA30" i="12"/>
  <c r="BB30" i="12" s="1"/>
  <c r="AY30" i="12"/>
  <c r="AZ30" i="12" s="1"/>
  <c r="AX30" i="12"/>
  <c r="AJ30" i="12"/>
  <c r="AK30" i="12" s="1"/>
  <c r="Y30" i="12"/>
  <c r="X30" i="12"/>
  <c r="W30" i="12"/>
  <c r="J30" i="12"/>
  <c r="L30" i="12" s="1"/>
  <c r="BC29" i="12"/>
  <c r="BD29" i="12" s="1"/>
  <c r="BA29" i="12"/>
  <c r="BB29" i="12" s="1"/>
  <c r="AY29" i="12"/>
  <c r="AZ29" i="12" s="1"/>
  <c r="AX29" i="12"/>
  <c r="AL29" i="12"/>
  <c r="AJ29" i="12"/>
  <c r="AK29" i="12" s="1"/>
  <c r="W29" i="12"/>
  <c r="Y29" i="12" s="1"/>
  <c r="J29" i="12"/>
  <c r="L29" i="12" s="1"/>
  <c r="BC28" i="12"/>
  <c r="BD28" i="12" s="1"/>
  <c r="BA28" i="12"/>
  <c r="BB28" i="12" s="1"/>
  <c r="AY28" i="12"/>
  <c r="AZ28" i="12" s="1"/>
  <c r="AX28" i="12"/>
  <c r="AJ28" i="12"/>
  <c r="AK28" i="12" s="1"/>
  <c r="W28" i="12"/>
  <c r="Y28" i="12" s="1"/>
  <c r="J28" i="12"/>
  <c r="K28" i="12" s="1"/>
  <c r="BC27" i="12"/>
  <c r="BD27" i="12" s="1"/>
  <c r="BA27" i="12"/>
  <c r="BB27" i="12" s="1"/>
  <c r="AY27" i="12"/>
  <c r="AZ27" i="12" s="1"/>
  <c r="AX27" i="12"/>
  <c r="AJ27" i="12"/>
  <c r="AK27" i="12" s="1"/>
  <c r="W27" i="12"/>
  <c r="Y27" i="12" s="1"/>
  <c r="J27" i="12"/>
  <c r="K27" i="12" s="1"/>
  <c r="BC26" i="12"/>
  <c r="BD26" i="12" s="1"/>
  <c r="BA26" i="12"/>
  <c r="BB26" i="12" s="1"/>
  <c r="AY26" i="12"/>
  <c r="AZ26" i="12" s="1"/>
  <c r="AX26" i="12"/>
  <c r="AJ26" i="12"/>
  <c r="AK26" i="12" s="1"/>
  <c r="Y26" i="12"/>
  <c r="X26" i="12"/>
  <c r="W26" i="12"/>
  <c r="J26" i="12"/>
  <c r="K26" i="12" s="1"/>
  <c r="BC25" i="12"/>
  <c r="BD25" i="12" s="1"/>
  <c r="BA25" i="12"/>
  <c r="BB25" i="12" s="1"/>
  <c r="AY25" i="12"/>
  <c r="AZ25" i="12" s="1"/>
  <c r="AX25" i="12"/>
  <c r="AL25" i="12"/>
  <c r="AJ25" i="12"/>
  <c r="AK25" i="12" s="1"/>
  <c r="W25" i="12"/>
  <c r="Y25" i="12" s="1"/>
  <c r="J25" i="12"/>
  <c r="K25" i="12" s="1"/>
  <c r="BC24" i="12"/>
  <c r="BD24" i="12" s="1"/>
  <c r="BA24" i="12"/>
  <c r="BB24" i="12" s="1"/>
  <c r="AY24" i="12"/>
  <c r="AZ24" i="12" s="1"/>
  <c r="AX24" i="12"/>
  <c r="AJ24" i="12"/>
  <c r="AK24" i="12" s="1"/>
  <c r="W24" i="12"/>
  <c r="Y24" i="12" s="1"/>
  <c r="J24" i="12"/>
  <c r="K24" i="12" s="1"/>
  <c r="BC23" i="12"/>
  <c r="BD23" i="12" s="1"/>
  <c r="BA23" i="12"/>
  <c r="BB23" i="12" s="1"/>
  <c r="AY23" i="12"/>
  <c r="AZ23" i="12" s="1"/>
  <c r="AX23" i="12"/>
  <c r="AJ23" i="12"/>
  <c r="AK23" i="12" s="1"/>
  <c r="W23" i="12"/>
  <c r="Y23" i="12" s="1"/>
  <c r="J23" i="12"/>
  <c r="K23" i="12" s="1"/>
  <c r="BC21" i="12"/>
  <c r="BD21" i="12" s="1"/>
  <c r="BA21" i="12"/>
  <c r="BB21" i="12" s="1"/>
  <c r="AY21" i="12"/>
  <c r="AZ21" i="12" s="1"/>
  <c r="AX21" i="12"/>
  <c r="AJ21" i="12"/>
  <c r="AK21" i="12" s="1"/>
  <c r="Y21" i="12"/>
  <c r="X21" i="12"/>
  <c r="W21" i="12"/>
  <c r="J21" i="12"/>
  <c r="L21" i="12" s="1"/>
  <c r="BC20" i="12"/>
  <c r="BD20" i="12" s="1"/>
  <c r="BA20" i="12"/>
  <c r="BB20" i="12" s="1"/>
  <c r="AY20" i="12"/>
  <c r="AZ20" i="12" s="1"/>
  <c r="AX20" i="12"/>
  <c r="AL20" i="12"/>
  <c r="AJ20" i="12"/>
  <c r="AK20" i="12" s="1"/>
  <c r="W20" i="12"/>
  <c r="Y20" i="12" s="1"/>
  <c r="J20" i="12"/>
  <c r="L20" i="12" s="1"/>
  <c r="BC19" i="12"/>
  <c r="BD19" i="12" s="1"/>
  <c r="BA19" i="12"/>
  <c r="BB19" i="12" s="1"/>
  <c r="AY19" i="12"/>
  <c r="AZ19" i="12" s="1"/>
  <c r="AX19" i="12"/>
  <c r="AJ19" i="12"/>
  <c r="AK19" i="12" s="1"/>
  <c r="W19" i="12"/>
  <c r="Y19" i="12" s="1"/>
  <c r="J19" i="12"/>
  <c r="K19" i="12" s="1"/>
  <c r="BC18" i="12"/>
  <c r="BD18" i="12" s="1"/>
  <c r="BA18" i="12"/>
  <c r="BB18" i="12" s="1"/>
  <c r="AY18" i="12"/>
  <c r="AZ18" i="12" s="1"/>
  <c r="AX18" i="12"/>
  <c r="AJ18" i="12"/>
  <c r="AK18" i="12" s="1"/>
  <c r="W18" i="12"/>
  <c r="Y18" i="12" s="1"/>
  <c r="J18" i="12"/>
  <c r="L18" i="12" s="1"/>
  <c r="BC17" i="12"/>
  <c r="BD17" i="12" s="1"/>
  <c r="BA17" i="12"/>
  <c r="BB17" i="12" s="1"/>
  <c r="AY17" i="12"/>
  <c r="AZ17" i="12" s="1"/>
  <c r="AX17" i="12"/>
  <c r="AJ17" i="12"/>
  <c r="AK17" i="12" s="1"/>
  <c r="Y17" i="12"/>
  <c r="X17" i="12"/>
  <c r="W17" i="12"/>
  <c r="J17" i="12"/>
  <c r="L17" i="12" s="1"/>
  <c r="BC16" i="12"/>
  <c r="BD16" i="12" s="1"/>
  <c r="BA16" i="12"/>
  <c r="BB16" i="12" s="1"/>
  <c r="AY16" i="12"/>
  <c r="AZ16" i="12" s="1"/>
  <c r="AX16" i="12"/>
  <c r="AL16" i="12"/>
  <c r="AJ16" i="12"/>
  <c r="AK16" i="12" s="1"/>
  <c r="W16" i="12"/>
  <c r="Y16" i="12" s="1"/>
  <c r="J16" i="12"/>
  <c r="L16" i="12" s="1"/>
  <c r="BC15" i="12"/>
  <c r="BD15" i="12" s="1"/>
  <c r="BA15" i="12"/>
  <c r="BB15" i="12" s="1"/>
  <c r="AY15" i="12"/>
  <c r="AZ15" i="12" s="1"/>
  <c r="AX15" i="12"/>
  <c r="AJ15" i="12"/>
  <c r="AK15" i="12" s="1"/>
  <c r="W15" i="12"/>
  <c r="Y15" i="12" s="1"/>
  <c r="J15" i="12"/>
  <c r="K15" i="12" s="1"/>
  <c r="BC14" i="12"/>
  <c r="BD14" i="12" s="1"/>
  <c r="BA14" i="12"/>
  <c r="BB14" i="12" s="1"/>
  <c r="AY14" i="12"/>
  <c r="AZ14" i="12" s="1"/>
  <c r="AX14" i="12"/>
  <c r="AJ14" i="12"/>
  <c r="AK14" i="12" s="1"/>
  <c r="W14" i="12"/>
  <c r="Y14" i="12" s="1"/>
  <c r="J14" i="12"/>
  <c r="L14" i="12" s="1"/>
  <c r="BC13" i="12"/>
  <c r="BD13" i="12" s="1"/>
  <c r="BA13" i="12"/>
  <c r="BB13" i="12" s="1"/>
  <c r="AY13" i="12"/>
  <c r="AZ13" i="12" s="1"/>
  <c r="AX13" i="12"/>
  <c r="AJ13" i="12"/>
  <c r="AK13" i="12" s="1"/>
  <c r="Y13" i="12"/>
  <c r="X13" i="12"/>
  <c r="W13" i="12"/>
  <c r="J13" i="12"/>
  <c r="L13" i="12" s="1"/>
  <c r="BC12" i="12"/>
  <c r="BD12" i="12" s="1"/>
  <c r="BA12" i="12"/>
  <c r="BB12" i="12" s="1"/>
  <c r="AY12" i="12"/>
  <c r="AZ12" i="12" s="1"/>
  <c r="AX12" i="12"/>
  <c r="AL12" i="12"/>
  <c r="AJ12" i="12"/>
  <c r="AK12" i="12" s="1"/>
  <c r="W12" i="12"/>
  <c r="Y12" i="12" s="1"/>
  <c r="J12" i="12"/>
  <c r="L12" i="12" s="1"/>
  <c r="BC11" i="12"/>
  <c r="BD11" i="12" s="1"/>
  <c r="BA11" i="12"/>
  <c r="BB11" i="12" s="1"/>
  <c r="AY11" i="12"/>
  <c r="AZ11" i="12" s="1"/>
  <c r="AX11" i="12"/>
  <c r="AJ11" i="12"/>
  <c r="AK11" i="12" s="1"/>
  <c r="W11" i="12"/>
  <c r="Y11" i="12" s="1"/>
  <c r="J11" i="12"/>
  <c r="K11" i="12" s="1"/>
  <c r="BC10" i="12"/>
  <c r="BD10" i="12" s="1"/>
  <c r="BA10" i="12"/>
  <c r="BB10" i="12" s="1"/>
  <c r="AY10" i="12"/>
  <c r="AZ10" i="12" s="1"/>
  <c r="AX10" i="12"/>
  <c r="AJ10" i="12"/>
  <c r="AK10" i="12" s="1"/>
  <c r="W10" i="12"/>
  <c r="Y10" i="12" s="1"/>
  <c r="J10" i="12"/>
  <c r="L10" i="12" s="1"/>
  <c r="BC9" i="12"/>
  <c r="BD9" i="12" s="1"/>
  <c r="BA9" i="12"/>
  <c r="BB9" i="12" s="1"/>
  <c r="AY9" i="12"/>
  <c r="AZ9" i="12" s="1"/>
  <c r="AX9" i="12"/>
  <c r="AJ9" i="12"/>
  <c r="AK9" i="12" s="1"/>
  <c r="Y9" i="12"/>
  <c r="X9" i="12"/>
  <c r="W9" i="12"/>
  <c r="J9" i="12"/>
  <c r="K9" i="12" s="1"/>
  <c r="BC8" i="12"/>
  <c r="BD8" i="12" s="1"/>
  <c r="BA8" i="12"/>
  <c r="BB8" i="12" s="1"/>
  <c r="AY8" i="12"/>
  <c r="AZ8" i="12" s="1"/>
  <c r="AX8" i="12"/>
  <c r="AJ8" i="12"/>
  <c r="AK8" i="12" s="1"/>
  <c r="Y8" i="12"/>
  <c r="W8" i="12"/>
  <c r="X8" i="12" s="1"/>
  <c r="J8" i="12"/>
  <c r="L8" i="12" s="1"/>
  <c r="BC7" i="12"/>
  <c r="BD7" i="12" s="1"/>
  <c r="BA7" i="12"/>
  <c r="BB7" i="12" s="1"/>
  <c r="AY7" i="12"/>
  <c r="AZ7" i="12" s="1"/>
  <c r="AX7" i="12"/>
  <c r="AL7" i="12"/>
  <c r="AJ7" i="12"/>
  <c r="AK7" i="12" s="1"/>
  <c r="W7" i="12"/>
  <c r="Y7" i="12" s="1"/>
  <c r="J7" i="12"/>
  <c r="L7" i="12" s="1"/>
  <c r="BC6" i="12"/>
  <c r="BD6" i="12" s="1"/>
  <c r="BA6" i="12"/>
  <c r="BB6" i="12" s="1"/>
  <c r="AY6" i="12"/>
  <c r="AZ6" i="12" s="1"/>
  <c r="AX6" i="12"/>
  <c r="AJ6" i="12"/>
  <c r="AK6" i="12" s="1"/>
  <c r="W6" i="12"/>
  <c r="Y6" i="12" s="1"/>
  <c r="J6" i="12"/>
  <c r="L6" i="12" s="1"/>
  <c r="X27" i="12" l="1"/>
  <c r="X6" i="12"/>
  <c r="X14" i="12"/>
  <c r="X23" i="12"/>
  <c r="X35" i="12"/>
  <c r="AL13" i="12"/>
  <c r="AL17" i="12"/>
  <c r="AL8" i="12"/>
  <c r="X18" i="12"/>
  <c r="X31" i="12"/>
  <c r="X10" i="12"/>
  <c r="AL21" i="12"/>
  <c r="AL26" i="12"/>
  <c r="AL30" i="12"/>
  <c r="AL34" i="12"/>
  <c r="AL9" i="12"/>
  <c r="X15" i="12"/>
  <c r="X19" i="12"/>
  <c r="X24" i="12"/>
  <c r="X28" i="12"/>
  <c r="X32" i="12"/>
  <c r="X22" i="12"/>
  <c r="X11" i="12"/>
  <c r="AL14" i="12"/>
  <c r="AL18" i="12"/>
  <c r="AL23" i="12"/>
  <c r="AL27" i="12"/>
  <c r="AL31" i="12"/>
  <c r="AL35" i="12"/>
  <c r="X7" i="12"/>
  <c r="AL10" i="12"/>
  <c r="X12" i="12"/>
  <c r="X16" i="12"/>
  <c r="X20" i="12"/>
  <c r="X25" i="12"/>
  <c r="X29" i="12"/>
  <c r="X33" i="12"/>
  <c r="AL6" i="12"/>
  <c r="AL11" i="12"/>
  <c r="AL15" i="12"/>
  <c r="AL19" i="12"/>
  <c r="AL24" i="12"/>
  <c r="AL28" i="12"/>
  <c r="AL32" i="12"/>
  <c r="AL22" i="12"/>
  <c r="K7" i="12"/>
  <c r="K8" i="12"/>
  <c r="K10" i="12"/>
  <c r="K12" i="12"/>
  <c r="K13" i="12"/>
  <c r="K14" i="12"/>
  <c r="K16" i="12"/>
  <c r="K17" i="12"/>
  <c r="K18" i="12"/>
  <c r="K20" i="12"/>
  <c r="K21" i="12"/>
  <c r="K29" i="12"/>
  <c r="K30" i="12"/>
  <c r="K31" i="12"/>
  <c r="K32" i="12"/>
  <c r="K35" i="12"/>
  <c r="L9" i="12"/>
  <c r="L11" i="12"/>
  <c r="L15" i="12"/>
  <c r="L19" i="12"/>
  <c r="L23" i="12"/>
  <c r="L24" i="12"/>
  <c r="L25" i="12"/>
  <c r="L26" i="12"/>
  <c r="L27" i="12"/>
  <c r="L28" i="12"/>
  <c r="L33" i="12"/>
  <c r="L34" i="12"/>
  <c r="L22" i="12"/>
  <c r="K6" i="12"/>
  <c r="BC22" i="11" l="1"/>
  <c r="BD22" i="11" s="1"/>
  <c r="BA22" i="11"/>
  <c r="BB22" i="11" s="1"/>
  <c r="AY22" i="11"/>
  <c r="AZ22" i="11" s="1"/>
  <c r="AX22" i="11"/>
  <c r="AJ22" i="11"/>
  <c r="AL22" i="11" s="1"/>
  <c r="W22" i="11"/>
  <c r="X22" i="11" s="1"/>
  <c r="J22" i="11"/>
  <c r="K22" i="11" s="1"/>
  <c r="BC35" i="11"/>
  <c r="BD35" i="11" s="1"/>
  <c r="BA35" i="11"/>
  <c r="BB35" i="11" s="1"/>
  <c r="AY35" i="11"/>
  <c r="AZ35" i="11" s="1"/>
  <c r="AX35" i="11"/>
  <c r="AJ35" i="11"/>
  <c r="AL35" i="11" s="1"/>
  <c r="W35" i="11"/>
  <c r="Y35" i="11" s="1"/>
  <c r="J35" i="11"/>
  <c r="L35" i="11" s="1"/>
  <c r="BC34" i="11"/>
  <c r="BD34" i="11" s="1"/>
  <c r="BA34" i="11"/>
  <c r="BB34" i="11" s="1"/>
  <c r="AY34" i="11"/>
  <c r="AZ34" i="11" s="1"/>
  <c r="AX34" i="11"/>
  <c r="AJ34" i="11"/>
  <c r="AL34" i="11" s="1"/>
  <c r="W34" i="11"/>
  <c r="Y34" i="11" s="1"/>
  <c r="J34" i="11"/>
  <c r="L34" i="11" s="1"/>
  <c r="BC33" i="11"/>
  <c r="BD33" i="11" s="1"/>
  <c r="BA33" i="11"/>
  <c r="BB33" i="11" s="1"/>
  <c r="AY33" i="11"/>
  <c r="AZ33" i="11" s="1"/>
  <c r="AX33" i="11"/>
  <c r="AJ33" i="11"/>
  <c r="AL33" i="11" s="1"/>
  <c r="W33" i="11"/>
  <c r="X33" i="11" s="1"/>
  <c r="J33" i="11"/>
  <c r="K33" i="11" s="1"/>
  <c r="BC32" i="11"/>
  <c r="BD32" i="11" s="1"/>
  <c r="BA32" i="11"/>
  <c r="BB32" i="11" s="1"/>
  <c r="AY32" i="11"/>
  <c r="AZ32" i="11" s="1"/>
  <c r="AX32" i="11"/>
  <c r="AJ32" i="11"/>
  <c r="AL32" i="11" s="1"/>
  <c r="W32" i="11"/>
  <c r="Y32" i="11" s="1"/>
  <c r="J32" i="11"/>
  <c r="L32" i="11" s="1"/>
  <c r="BC31" i="11"/>
  <c r="BD31" i="11" s="1"/>
  <c r="BA31" i="11"/>
  <c r="BB31" i="11" s="1"/>
  <c r="AY31" i="11"/>
  <c r="AZ31" i="11" s="1"/>
  <c r="AX31" i="11"/>
  <c r="AJ31" i="11"/>
  <c r="AL31" i="11" s="1"/>
  <c r="W31" i="11"/>
  <c r="X31" i="11" s="1"/>
  <c r="J31" i="11"/>
  <c r="L31" i="11" s="1"/>
  <c r="BC30" i="11"/>
  <c r="BD30" i="11" s="1"/>
  <c r="BA30" i="11"/>
  <c r="BB30" i="11" s="1"/>
  <c r="AY30" i="11"/>
  <c r="AZ30" i="11" s="1"/>
  <c r="AX30" i="11"/>
  <c r="AJ30" i="11"/>
  <c r="AL30" i="11" s="1"/>
  <c r="W30" i="11"/>
  <c r="Y30" i="11" s="1"/>
  <c r="J30" i="11"/>
  <c r="L30" i="11" s="1"/>
  <c r="BC29" i="11"/>
  <c r="BD29" i="11" s="1"/>
  <c r="BA29" i="11"/>
  <c r="BB29" i="11" s="1"/>
  <c r="AY29" i="11"/>
  <c r="AZ29" i="11" s="1"/>
  <c r="AX29" i="11"/>
  <c r="AJ29" i="11"/>
  <c r="AL29" i="11" s="1"/>
  <c r="W29" i="11"/>
  <c r="Y29" i="11" s="1"/>
  <c r="J29" i="11"/>
  <c r="K29" i="11" s="1"/>
  <c r="BC28" i="11"/>
  <c r="BD28" i="11" s="1"/>
  <c r="BA28" i="11"/>
  <c r="BB28" i="11" s="1"/>
  <c r="AY28" i="11"/>
  <c r="AZ28" i="11" s="1"/>
  <c r="AX28" i="11"/>
  <c r="AJ28" i="11"/>
  <c r="AK28" i="11" s="1"/>
  <c r="W28" i="11"/>
  <c r="X28" i="11" s="1"/>
  <c r="J28" i="11"/>
  <c r="K28" i="11" s="1"/>
  <c r="BC27" i="11"/>
  <c r="BD27" i="11" s="1"/>
  <c r="BA27" i="11"/>
  <c r="BB27" i="11" s="1"/>
  <c r="AY27" i="11"/>
  <c r="AZ27" i="11" s="1"/>
  <c r="AX27" i="11"/>
  <c r="AJ27" i="11"/>
  <c r="AK27" i="11" s="1"/>
  <c r="W27" i="11"/>
  <c r="Y27" i="11" s="1"/>
  <c r="J27" i="11"/>
  <c r="K27" i="11" s="1"/>
  <c r="BC26" i="11"/>
  <c r="BD26" i="11" s="1"/>
  <c r="BA26" i="11"/>
  <c r="BB26" i="11" s="1"/>
  <c r="AY26" i="11"/>
  <c r="AZ26" i="11" s="1"/>
  <c r="AX26" i="11"/>
  <c r="AJ26" i="11"/>
  <c r="AL26" i="11" s="1"/>
  <c r="W26" i="11"/>
  <c r="Y26" i="11" s="1"/>
  <c r="J26" i="11"/>
  <c r="K26" i="11" s="1"/>
  <c r="BC25" i="11"/>
  <c r="BD25" i="11" s="1"/>
  <c r="BA25" i="11"/>
  <c r="BB25" i="11" s="1"/>
  <c r="AY25" i="11"/>
  <c r="AZ25" i="11" s="1"/>
  <c r="AX25" i="11"/>
  <c r="AJ25" i="11"/>
  <c r="AL25" i="11" s="1"/>
  <c r="W25" i="11"/>
  <c r="X25" i="11" s="1"/>
  <c r="J25" i="11"/>
  <c r="L25" i="11" s="1"/>
  <c r="BC24" i="11"/>
  <c r="BD24" i="11" s="1"/>
  <c r="BA24" i="11"/>
  <c r="BB24" i="11" s="1"/>
  <c r="AY24" i="11"/>
  <c r="AZ24" i="11" s="1"/>
  <c r="AX24" i="11"/>
  <c r="AJ24" i="11"/>
  <c r="AL24" i="11" s="1"/>
  <c r="W24" i="11"/>
  <c r="X24" i="11" s="1"/>
  <c r="J24" i="11"/>
  <c r="L24" i="11" s="1"/>
  <c r="BC23" i="11"/>
  <c r="BD23" i="11" s="1"/>
  <c r="BA23" i="11"/>
  <c r="BB23" i="11" s="1"/>
  <c r="AY23" i="11"/>
  <c r="AZ23" i="11" s="1"/>
  <c r="AX23" i="11"/>
  <c r="AJ23" i="11"/>
  <c r="AL23" i="11" s="1"/>
  <c r="W23" i="11"/>
  <c r="Y23" i="11" s="1"/>
  <c r="J23" i="11"/>
  <c r="K23" i="11" s="1"/>
  <c r="BC21" i="11"/>
  <c r="BD21" i="11" s="1"/>
  <c r="BA21" i="11"/>
  <c r="BB21" i="11" s="1"/>
  <c r="AY21" i="11"/>
  <c r="AZ21" i="11" s="1"/>
  <c r="AX21" i="11"/>
  <c r="AJ21" i="11"/>
  <c r="AL21" i="11" s="1"/>
  <c r="W21" i="11"/>
  <c r="X21" i="11" s="1"/>
  <c r="J21" i="11"/>
  <c r="L21" i="11" s="1"/>
  <c r="BC20" i="11"/>
  <c r="BD20" i="11" s="1"/>
  <c r="BA20" i="11"/>
  <c r="BB20" i="11" s="1"/>
  <c r="AY20" i="11"/>
  <c r="AZ20" i="11" s="1"/>
  <c r="AX20" i="11"/>
  <c r="AJ20" i="11"/>
  <c r="AL20" i="11" s="1"/>
  <c r="W20" i="11"/>
  <c r="Y20" i="11" s="1"/>
  <c r="J20" i="11"/>
  <c r="K20" i="11" s="1"/>
  <c r="BC19" i="11"/>
  <c r="BD19" i="11" s="1"/>
  <c r="BA19" i="11"/>
  <c r="BB19" i="11" s="1"/>
  <c r="AY19" i="11"/>
  <c r="AZ19" i="11" s="1"/>
  <c r="AX19" i="11"/>
  <c r="AJ19" i="11"/>
  <c r="AL19" i="11" s="1"/>
  <c r="W19" i="11"/>
  <c r="Y19" i="11" s="1"/>
  <c r="J19" i="11"/>
  <c r="L19" i="11" s="1"/>
  <c r="BC18" i="11"/>
  <c r="BD18" i="11" s="1"/>
  <c r="BA18" i="11"/>
  <c r="BB18" i="11" s="1"/>
  <c r="AY18" i="11"/>
  <c r="AZ18" i="11" s="1"/>
  <c r="AX18" i="11"/>
  <c r="AJ18" i="11"/>
  <c r="AL18" i="11" s="1"/>
  <c r="W18" i="11"/>
  <c r="X18" i="11" s="1"/>
  <c r="J18" i="11"/>
  <c r="K18" i="11" s="1"/>
  <c r="BC17" i="11"/>
  <c r="BD17" i="11" s="1"/>
  <c r="BA17" i="11"/>
  <c r="BB17" i="11" s="1"/>
  <c r="AY17" i="11"/>
  <c r="AZ17" i="11" s="1"/>
  <c r="AX17" i="11"/>
  <c r="AJ17" i="11"/>
  <c r="AL17" i="11" s="1"/>
  <c r="W17" i="11"/>
  <c r="Y17" i="11" s="1"/>
  <c r="J17" i="11"/>
  <c r="K17" i="11" s="1"/>
  <c r="BC16" i="11"/>
  <c r="BD16" i="11" s="1"/>
  <c r="BA16" i="11"/>
  <c r="BB16" i="11" s="1"/>
  <c r="AY16" i="11"/>
  <c r="AZ16" i="11" s="1"/>
  <c r="AX16" i="11"/>
  <c r="AJ16" i="11"/>
  <c r="AL16" i="11" s="1"/>
  <c r="W16" i="11"/>
  <c r="X16" i="11" s="1"/>
  <c r="J16" i="11"/>
  <c r="L16" i="11" s="1"/>
  <c r="BC15" i="11"/>
  <c r="BD15" i="11" s="1"/>
  <c r="BA15" i="11"/>
  <c r="BB15" i="11" s="1"/>
  <c r="AY15" i="11"/>
  <c r="AZ15" i="11" s="1"/>
  <c r="AX15" i="11"/>
  <c r="AJ15" i="11"/>
  <c r="AL15" i="11" s="1"/>
  <c r="W15" i="11"/>
  <c r="Y15" i="11" s="1"/>
  <c r="J15" i="11"/>
  <c r="K15" i="11" s="1"/>
  <c r="BC14" i="11"/>
  <c r="BD14" i="11" s="1"/>
  <c r="BA14" i="11"/>
  <c r="BB14" i="11" s="1"/>
  <c r="AY14" i="11"/>
  <c r="AZ14" i="11" s="1"/>
  <c r="AX14" i="11"/>
  <c r="AJ14" i="11"/>
  <c r="AL14" i="11" s="1"/>
  <c r="W14" i="11"/>
  <c r="Y14" i="11" s="1"/>
  <c r="J14" i="11"/>
  <c r="K14" i="11" s="1"/>
  <c r="BC13" i="11"/>
  <c r="BD13" i="11" s="1"/>
  <c r="BA13" i="11"/>
  <c r="BB13" i="11" s="1"/>
  <c r="AY13" i="11"/>
  <c r="AZ13" i="11" s="1"/>
  <c r="AX13" i="11"/>
  <c r="AJ13" i="11"/>
  <c r="AL13" i="11" s="1"/>
  <c r="W13" i="11"/>
  <c r="Y13" i="11" s="1"/>
  <c r="J13" i="11"/>
  <c r="L13" i="11" s="1"/>
  <c r="BC12" i="11"/>
  <c r="BD12" i="11" s="1"/>
  <c r="BA12" i="11"/>
  <c r="BB12" i="11" s="1"/>
  <c r="AY12" i="11"/>
  <c r="AZ12" i="11" s="1"/>
  <c r="AX12" i="11"/>
  <c r="AJ12" i="11"/>
  <c r="AL12" i="11" s="1"/>
  <c r="W12" i="11"/>
  <c r="X12" i="11" s="1"/>
  <c r="J12" i="11"/>
  <c r="L12" i="11" s="1"/>
  <c r="BC11" i="11"/>
  <c r="BD11" i="11" s="1"/>
  <c r="BA11" i="11"/>
  <c r="BB11" i="11" s="1"/>
  <c r="AY11" i="11"/>
  <c r="AZ11" i="11" s="1"/>
  <c r="AX11" i="11"/>
  <c r="AJ11" i="11"/>
  <c r="AL11" i="11" s="1"/>
  <c r="W11" i="11"/>
  <c r="Y11" i="11" s="1"/>
  <c r="J11" i="11"/>
  <c r="L11" i="11" s="1"/>
  <c r="BC10" i="11"/>
  <c r="BD10" i="11" s="1"/>
  <c r="BA10" i="11"/>
  <c r="BB10" i="11" s="1"/>
  <c r="AY10" i="11"/>
  <c r="AZ10" i="11" s="1"/>
  <c r="AX10" i="11"/>
  <c r="AJ10" i="11"/>
  <c r="AL10" i="11" s="1"/>
  <c r="W10" i="11"/>
  <c r="X10" i="11" s="1"/>
  <c r="J10" i="11"/>
  <c r="K10" i="11" s="1"/>
  <c r="BC9" i="11"/>
  <c r="BD9" i="11" s="1"/>
  <c r="BA9" i="11"/>
  <c r="BB9" i="11" s="1"/>
  <c r="AY9" i="11"/>
  <c r="AZ9" i="11" s="1"/>
  <c r="AX9" i="11"/>
  <c r="AJ9" i="11"/>
  <c r="AL9" i="11" s="1"/>
  <c r="W9" i="11"/>
  <c r="Y9" i="11" s="1"/>
  <c r="J9" i="11"/>
  <c r="K9" i="11" s="1"/>
  <c r="BC8" i="11"/>
  <c r="BD8" i="11" s="1"/>
  <c r="BA8" i="11"/>
  <c r="BB8" i="11" s="1"/>
  <c r="AY8" i="11"/>
  <c r="AZ8" i="11" s="1"/>
  <c r="AX8" i="11"/>
  <c r="AJ8" i="11"/>
  <c r="AL8" i="11" s="1"/>
  <c r="W8" i="11"/>
  <c r="Y8" i="11" s="1"/>
  <c r="J8" i="11"/>
  <c r="L8" i="11" s="1"/>
  <c r="BC7" i="11"/>
  <c r="BD7" i="11" s="1"/>
  <c r="BA7" i="11"/>
  <c r="BB7" i="11" s="1"/>
  <c r="AY7" i="11"/>
  <c r="AZ7" i="11" s="1"/>
  <c r="AX7" i="11"/>
  <c r="AJ7" i="11"/>
  <c r="AL7" i="11" s="1"/>
  <c r="W7" i="11"/>
  <c r="Y7" i="11" s="1"/>
  <c r="J7" i="11"/>
  <c r="L7" i="11" s="1"/>
  <c r="BC6" i="11"/>
  <c r="BD6" i="11" s="1"/>
  <c r="BA6" i="11"/>
  <c r="BB6" i="11" s="1"/>
  <c r="AY6" i="11"/>
  <c r="AZ6" i="11" s="1"/>
  <c r="AX6" i="11"/>
  <c r="AJ6" i="11"/>
  <c r="AL6" i="11" s="1"/>
  <c r="W6" i="11"/>
  <c r="Y6" i="11" s="1"/>
  <c r="J6" i="11"/>
  <c r="K6" i="11" s="1"/>
  <c r="BB22" i="9"/>
  <c r="BC22" i="9" s="1"/>
  <c r="AZ22" i="9"/>
  <c r="BA22" i="9" s="1"/>
  <c r="AX22" i="9"/>
  <c r="AY22" i="9" s="1"/>
  <c r="AW22" i="9"/>
  <c r="AK22" i="9"/>
  <c r="AJ22" i="9"/>
  <c r="AL22" i="9" s="1"/>
  <c r="W22" i="9"/>
  <c r="Y22" i="9" s="1"/>
  <c r="L22" i="9"/>
  <c r="K22" i="9"/>
  <c r="J22" i="9"/>
  <c r="BB35" i="9"/>
  <c r="BC35" i="9" s="1"/>
  <c r="AZ35" i="9"/>
  <c r="BA35" i="9" s="1"/>
  <c r="AX35" i="9"/>
  <c r="AY35" i="9" s="1"/>
  <c r="AW35" i="9"/>
  <c r="AL35" i="9"/>
  <c r="AK35" i="9"/>
  <c r="AJ35" i="9"/>
  <c r="W35" i="9"/>
  <c r="Y35" i="9" s="1"/>
  <c r="L35" i="9"/>
  <c r="K35" i="9"/>
  <c r="J35" i="9"/>
  <c r="BB34" i="9"/>
  <c r="BC34" i="9" s="1"/>
  <c r="AZ34" i="9"/>
  <c r="BA34" i="9" s="1"/>
  <c r="AX34" i="9"/>
  <c r="AY34" i="9" s="1"/>
  <c r="AW34" i="9"/>
  <c r="AJ34" i="9"/>
  <c r="AK34" i="9" s="1"/>
  <c r="W34" i="9"/>
  <c r="Y34" i="9" s="1"/>
  <c r="L34" i="9"/>
  <c r="J34" i="9"/>
  <c r="K34" i="9" s="1"/>
  <c r="BB33" i="9"/>
  <c r="BC33" i="9" s="1"/>
  <c r="AZ33" i="9"/>
  <c r="BA33" i="9" s="1"/>
  <c r="AX33" i="9"/>
  <c r="AY33" i="9" s="1"/>
  <c r="AW33" i="9"/>
  <c r="AJ33" i="9"/>
  <c r="AK33" i="9" s="1"/>
  <c r="W33" i="9"/>
  <c r="Y33" i="9" s="1"/>
  <c r="J33" i="9"/>
  <c r="L33" i="9" s="1"/>
  <c r="BB32" i="9"/>
  <c r="BC32" i="9" s="1"/>
  <c r="AZ32" i="9"/>
  <c r="BA32" i="9" s="1"/>
  <c r="AX32" i="9"/>
  <c r="AY32" i="9" s="1"/>
  <c r="AW32" i="9"/>
  <c r="AJ32" i="9"/>
  <c r="AK32" i="9" s="1"/>
  <c r="W32" i="9"/>
  <c r="X32" i="9" s="1"/>
  <c r="J32" i="9"/>
  <c r="K32" i="9" s="1"/>
  <c r="BB31" i="9"/>
  <c r="BC31" i="9" s="1"/>
  <c r="AZ31" i="9"/>
  <c r="BA31" i="9" s="1"/>
  <c r="AX31" i="9"/>
  <c r="AY31" i="9" s="1"/>
  <c r="AW31" i="9"/>
  <c r="AJ31" i="9"/>
  <c r="AK31" i="9" s="1"/>
  <c r="W31" i="9"/>
  <c r="X31" i="9" s="1"/>
  <c r="L31" i="9"/>
  <c r="K31" i="9"/>
  <c r="J31" i="9"/>
  <c r="BB30" i="9"/>
  <c r="BC30" i="9" s="1"/>
  <c r="AZ30" i="9"/>
  <c r="BA30" i="9" s="1"/>
  <c r="AX30" i="9"/>
  <c r="AY30" i="9" s="1"/>
  <c r="AW30" i="9"/>
  <c r="AJ30" i="9"/>
  <c r="AK30" i="9" s="1"/>
  <c r="W30" i="9"/>
  <c r="X30" i="9" s="1"/>
  <c r="L30" i="9"/>
  <c r="J30" i="9"/>
  <c r="K30" i="9" s="1"/>
  <c r="BB29" i="9"/>
  <c r="BC29" i="9" s="1"/>
  <c r="AZ29" i="9"/>
  <c r="BA29" i="9" s="1"/>
  <c r="AX29" i="9"/>
  <c r="AY29" i="9" s="1"/>
  <c r="AW29" i="9"/>
  <c r="AJ29" i="9"/>
  <c r="AK29" i="9" s="1"/>
  <c r="W29" i="9"/>
  <c r="Y29" i="9" s="1"/>
  <c r="J29" i="9"/>
  <c r="L29" i="9" s="1"/>
  <c r="BB28" i="9"/>
  <c r="BC28" i="9" s="1"/>
  <c r="AZ28" i="9"/>
  <c r="BA28" i="9" s="1"/>
  <c r="AX28" i="9"/>
  <c r="AY28" i="9" s="1"/>
  <c r="AW28" i="9"/>
  <c r="AJ28" i="9"/>
  <c r="AK28" i="9" s="1"/>
  <c r="W28" i="9"/>
  <c r="Y28" i="9" s="1"/>
  <c r="J28" i="9"/>
  <c r="L28" i="9" s="1"/>
  <c r="BB27" i="9"/>
  <c r="BC27" i="9" s="1"/>
  <c r="AZ27" i="9"/>
  <c r="BA27" i="9" s="1"/>
  <c r="AX27" i="9"/>
  <c r="AY27" i="9" s="1"/>
  <c r="AW27" i="9"/>
  <c r="AJ27" i="9"/>
  <c r="AK27" i="9" s="1"/>
  <c r="W27" i="9"/>
  <c r="Y27" i="9" s="1"/>
  <c r="L27" i="9"/>
  <c r="K27" i="9"/>
  <c r="J27" i="9"/>
  <c r="BB26" i="9"/>
  <c r="BC26" i="9" s="1"/>
  <c r="AZ26" i="9"/>
  <c r="BA26" i="9" s="1"/>
  <c r="AX26" i="9"/>
  <c r="AY26" i="9" s="1"/>
  <c r="AW26" i="9"/>
  <c r="AJ26" i="9"/>
  <c r="AK26" i="9" s="1"/>
  <c r="W26" i="9"/>
  <c r="Y26" i="9" s="1"/>
  <c r="L26" i="9"/>
  <c r="J26" i="9"/>
  <c r="K26" i="9" s="1"/>
  <c r="BB25" i="9"/>
  <c r="BC25" i="9" s="1"/>
  <c r="AZ25" i="9"/>
  <c r="BA25" i="9" s="1"/>
  <c r="AX25" i="9"/>
  <c r="AY25" i="9" s="1"/>
  <c r="AW25" i="9"/>
  <c r="AJ25" i="9"/>
  <c r="AK25" i="9" s="1"/>
  <c r="W25" i="9"/>
  <c r="J25" i="9"/>
  <c r="L25" i="9" s="1"/>
  <c r="BB24" i="9"/>
  <c r="BC24" i="9" s="1"/>
  <c r="AZ24" i="9"/>
  <c r="BA24" i="9" s="1"/>
  <c r="AX24" i="9"/>
  <c r="AY24" i="9" s="1"/>
  <c r="AW24" i="9"/>
  <c r="AJ24" i="9"/>
  <c r="AK24" i="9" s="1"/>
  <c r="W24" i="9"/>
  <c r="J24" i="9"/>
  <c r="K24" i="9" s="1"/>
  <c r="BB23" i="9"/>
  <c r="BC23" i="9" s="1"/>
  <c r="AZ23" i="9"/>
  <c r="BA23" i="9" s="1"/>
  <c r="AX23" i="9"/>
  <c r="AY23" i="9" s="1"/>
  <c r="AW23" i="9"/>
  <c r="AJ23" i="9"/>
  <c r="AK23" i="9" s="1"/>
  <c r="W23" i="9"/>
  <c r="L23" i="9"/>
  <c r="K23" i="9"/>
  <c r="J23" i="9"/>
  <c r="BB21" i="9"/>
  <c r="BC21" i="9" s="1"/>
  <c r="AZ21" i="9"/>
  <c r="BA21" i="9" s="1"/>
  <c r="AX21" i="9"/>
  <c r="AY21" i="9" s="1"/>
  <c r="AW21" i="9"/>
  <c r="AJ21" i="9"/>
  <c r="AK21" i="9" s="1"/>
  <c r="W21" i="9"/>
  <c r="L21" i="9"/>
  <c r="J21" i="9"/>
  <c r="K21" i="9" s="1"/>
  <c r="BB20" i="9"/>
  <c r="BC20" i="9" s="1"/>
  <c r="AZ20" i="9"/>
  <c r="BA20" i="9" s="1"/>
  <c r="AX20" i="9"/>
  <c r="AY20" i="9" s="1"/>
  <c r="AW20" i="9"/>
  <c r="AJ20" i="9"/>
  <c r="AK20" i="9" s="1"/>
  <c r="W20" i="9"/>
  <c r="J20" i="9"/>
  <c r="L20" i="9" s="1"/>
  <c r="BB19" i="9"/>
  <c r="BC19" i="9" s="1"/>
  <c r="AZ19" i="9"/>
  <c r="BA19" i="9" s="1"/>
  <c r="AX19" i="9"/>
  <c r="AY19" i="9" s="1"/>
  <c r="AW19" i="9"/>
  <c r="AJ19" i="9"/>
  <c r="AK19" i="9" s="1"/>
  <c r="W19" i="9"/>
  <c r="J19" i="9"/>
  <c r="L19" i="9" s="1"/>
  <c r="BB18" i="9"/>
  <c r="BC18" i="9" s="1"/>
  <c r="AZ18" i="9"/>
  <c r="BA18" i="9" s="1"/>
  <c r="AX18" i="9"/>
  <c r="AY18" i="9" s="1"/>
  <c r="AW18" i="9"/>
  <c r="AJ18" i="9"/>
  <c r="AK18" i="9" s="1"/>
  <c r="W18" i="9"/>
  <c r="L18" i="9"/>
  <c r="K18" i="9"/>
  <c r="J18" i="9"/>
  <c r="BB17" i="9"/>
  <c r="BC17" i="9" s="1"/>
  <c r="AZ17" i="9"/>
  <c r="BA17" i="9" s="1"/>
  <c r="AX17" i="9"/>
  <c r="AY17" i="9" s="1"/>
  <c r="AW17" i="9"/>
  <c r="AJ17" i="9"/>
  <c r="AK17" i="9" s="1"/>
  <c r="W17" i="9"/>
  <c r="L17" i="9"/>
  <c r="J17" i="9"/>
  <c r="K17" i="9" s="1"/>
  <c r="BB16" i="9"/>
  <c r="BC16" i="9" s="1"/>
  <c r="AZ16" i="9"/>
  <c r="BA16" i="9" s="1"/>
  <c r="AX16" i="9"/>
  <c r="AY16" i="9" s="1"/>
  <c r="AW16" i="9"/>
  <c r="AJ16" i="9"/>
  <c r="AK16" i="9" s="1"/>
  <c r="W16" i="9"/>
  <c r="J16" i="9"/>
  <c r="L16" i="9" s="1"/>
  <c r="BB15" i="9"/>
  <c r="BC15" i="9" s="1"/>
  <c r="AZ15" i="9"/>
  <c r="BA15" i="9" s="1"/>
  <c r="AX15" i="9"/>
  <c r="AY15" i="9" s="1"/>
  <c r="AW15" i="9"/>
  <c r="AJ15" i="9"/>
  <c r="AK15" i="9" s="1"/>
  <c r="W15" i="9"/>
  <c r="J15" i="9"/>
  <c r="K15" i="9" s="1"/>
  <c r="BB14" i="9"/>
  <c r="BC14" i="9" s="1"/>
  <c r="AZ14" i="9"/>
  <c r="BA14" i="9" s="1"/>
  <c r="AX14" i="9"/>
  <c r="AY14" i="9" s="1"/>
  <c r="AW14" i="9"/>
  <c r="AJ14" i="9"/>
  <c r="AK14" i="9" s="1"/>
  <c r="W14" i="9"/>
  <c r="L14" i="9"/>
  <c r="K14" i="9"/>
  <c r="J14" i="9"/>
  <c r="BB13" i="9"/>
  <c r="BC13" i="9" s="1"/>
  <c r="AZ13" i="9"/>
  <c r="BA13" i="9" s="1"/>
  <c r="AX13" i="9"/>
  <c r="AY13" i="9" s="1"/>
  <c r="AW13" i="9"/>
  <c r="AJ13" i="9"/>
  <c r="AK13" i="9" s="1"/>
  <c r="W13" i="9"/>
  <c r="L13" i="9"/>
  <c r="J13" i="9"/>
  <c r="K13" i="9" s="1"/>
  <c r="BB12" i="9"/>
  <c r="BC12" i="9" s="1"/>
  <c r="AZ12" i="9"/>
  <c r="BA12" i="9" s="1"/>
  <c r="AX12" i="9"/>
  <c r="AY12" i="9" s="1"/>
  <c r="AW12" i="9"/>
  <c r="AJ12" i="9"/>
  <c r="AK12" i="9" s="1"/>
  <c r="W12" i="9"/>
  <c r="J12" i="9"/>
  <c r="L12" i="9" s="1"/>
  <c r="BB11" i="9"/>
  <c r="BC11" i="9" s="1"/>
  <c r="AZ11" i="9"/>
  <c r="BA11" i="9" s="1"/>
  <c r="AX11" i="9"/>
  <c r="AY11" i="9" s="1"/>
  <c r="AW11" i="9"/>
  <c r="AJ11" i="9"/>
  <c r="AK11" i="9" s="1"/>
  <c r="W11" i="9"/>
  <c r="J11" i="9"/>
  <c r="L11" i="9" s="1"/>
  <c r="BB10" i="9"/>
  <c r="BC10" i="9" s="1"/>
  <c r="AZ10" i="9"/>
  <c r="BA10" i="9" s="1"/>
  <c r="AX10" i="9"/>
  <c r="AY10" i="9" s="1"/>
  <c r="AW10" i="9"/>
  <c r="AJ10" i="9"/>
  <c r="AK10" i="9" s="1"/>
  <c r="W10" i="9"/>
  <c r="L10" i="9"/>
  <c r="K10" i="9"/>
  <c r="J10" i="9"/>
  <c r="BB9" i="9"/>
  <c r="BC9" i="9" s="1"/>
  <c r="AZ9" i="9"/>
  <c r="BA9" i="9" s="1"/>
  <c r="AX9" i="9"/>
  <c r="AY9" i="9" s="1"/>
  <c r="AW9" i="9"/>
  <c r="AJ9" i="9"/>
  <c r="AK9" i="9" s="1"/>
  <c r="W9" i="9"/>
  <c r="L9" i="9"/>
  <c r="J9" i="9"/>
  <c r="K9" i="9" s="1"/>
  <c r="BB8" i="9"/>
  <c r="BC8" i="9" s="1"/>
  <c r="AZ8" i="9"/>
  <c r="BA8" i="9" s="1"/>
  <c r="AX8" i="9"/>
  <c r="AY8" i="9" s="1"/>
  <c r="AW8" i="9"/>
  <c r="AJ8" i="9"/>
  <c r="AK8" i="9" s="1"/>
  <c r="W8" i="9"/>
  <c r="J8" i="9"/>
  <c r="L8" i="9" s="1"/>
  <c r="BB7" i="9"/>
  <c r="BC7" i="9" s="1"/>
  <c r="AZ7" i="9"/>
  <c r="BA7" i="9" s="1"/>
  <c r="AX7" i="9"/>
  <c r="AY7" i="9" s="1"/>
  <c r="AW7" i="9"/>
  <c r="AJ7" i="9"/>
  <c r="AK7" i="9" s="1"/>
  <c r="W7" i="9"/>
  <c r="J7" i="9"/>
  <c r="L7" i="9" s="1"/>
  <c r="BB6" i="9"/>
  <c r="BC6" i="9" s="1"/>
  <c r="AZ6" i="9"/>
  <c r="BA6" i="9" s="1"/>
  <c r="AX6" i="9"/>
  <c r="AY6" i="9" s="1"/>
  <c r="AW6" i="9"/>
  <c r="AJ6" i="9"/>
  <c r="AK6" i="9" s="1"/>
  <c r="W6" i="9"/>
  <c r="L6" i="9"/>
  <c r="K6" i="9"/>
  <c r="J6" i="9"/>
  <c r="N1" i="9"/>
  <c r="AW1" i="9" s="1"/>
  <c r="BB22" i="8"/>
  <c r="BC22" i="8" s="1"/>
  <c r="AZ22" i="8"/>
  <c r="BA22" i="8" s="1"/>
  <c r="AX22" i="8"/>
  <c r="AY22" i="8" s="1"/>
  <c r="AW22" i="8"/>
  <c r="AJ22" i="8"/>
  <c r="AK22" i="8" s="1"/>
  <c r="W22" i="8"/>
  <c r="J22" i="8"/>
  <c r="L22" i="8" s="1"/>
  <c r="BB35" i="8"/>
  <c r="BC35" i="8" s="1"/>
  <c r="AZ35" i="8"/>
  <c r="BA35" i="8" s="1"/>
  <c r="AX35" i="8"/>
  <c r="AY35" i="8" s="1"/>
  <c r="AW35" i="8"/>
  <c r="AJ35" i="8"/>
  <c r="AK35" i="8" s="1"/>
  <c r="W35" i="8"/>
  <c r="J35" i="8"/>
  <c r="L35" i="8" s="1"/>
  <c r="BB34" i="8"/>
  <c r="BC34" i="8" s="1"/>
  <c r="AZ34" i="8"/>
  <c r="BA34" i="8" s="1"/>
  <c r="AX34" i="8"/>
  <c r="AY34" i="8" s="1"/>
  <c r="AW34" i="8"/>
  <c r="AJ34" i="8"/>
  <c r="AK34" i="8" s="1"/>
  <c r="W34" i="8"/>
  <c r="L34" i="8"/>
  <c r="K34" i="8"/>
  <c r="J34" i="8"/>
  <c r="BB33" i="8"/>
  <c r="BC33" i="8" s="1"/>
  <c r="AZ33" i="8"/>
  <c r="BA33" i="8" s="1"/>
  <c r="AX33" i="8"/>
  <c r="AY33" i="8" s="1"/>
  <c r="AW33" i="8"/>
  <c r="AJ33" i="8"/>
  <c r="AK33" i="8" s="1"/>
  <c r="W33" i="8"/>
  <c r="J33" i="8"/>
  <c r="L33" i="8" s="1"/>
  <c r="BB32" i="8"/>
  <c r="BC32" i="8" s="1"/>
  <c r="AZ32" i="8"/>
  <c r="BA32" i="8" s="1"/>
  <c r="AX32" i="8"/>
  <c r="AY32" i="8" s="1"/>
  <c r="AW32" i="8"/>
  <c r="AJ32" i="8"/>
  <c r="AK32" i="8" s="1"/>
  <c r="W32" i="8"/>
  <c r="J32" i="8"/>
  <c r="K32" i="8" s="1"/>
  <c r="BB31" i="8"/>
  <c r="BC31" i="8" s="1"/>
  <c r="AZ31" i="8"/>
  <c r="BA31" i="8" s="1"/>
  <c r="AX31" i="8"/>
  <c r="AY31" i="8" s="1"/>
  <c r="AW31" i="8"/>
  <c r="AJ31" i="8"/>
  <c r="AK31" i="8" s="1"/>
  <c r="W31" i="8"/>
  <c r="J31" i="8"/>
  <c r="L31" i="8" s="1"/>
  <c r="BB30" i="8"/>
  <c r="BC30" i="8" s="1"/>
  <c r="AZ30" i="8"/>
  <c r="BA30" i="8" s="1"/>
  <c r="AY30" i="8"/>
  <c r="AX30" i="8"/>
  <c r="AW30" i="8"/>
  <c r="AJ30" i="8"/>
  <c r="AK30" i="8" s="1"/>
  <c r="W30" i="8"/>
  <c r="J30" i="8"/>
  <c r="L30" i="8" s="1"/>
  <c r="BB29" i="8"/>
  <c r="BC29" i="8" s="1"/>
  <c r="AZ29" i="8"/>
  <c r="BA29" i="8" s="1"/>
  <c r="AX29" i="8"/>
  <c r="AY29" i="8" s="1"/>
  <c r="AW29" i="8"/>
  <c r="AJ29" i="8"/>
  <c r="AK29" i="8" s="1"/>
  <c r="W29" i="8"/>
  <c r="L29" i="8"/>
  <c r="J29" i="8"/>
  <c r="K29" i="8" s="1"/>
  <c r="BB28" i="8"/>
  <c r="BC28" i="8" s="1"/>
  <c r="AZ28" i="8"/>
  <c r="BA28" i="8" s="1"/>
  <c r="AX28" i="8"/>
  <c r="AY28" i="8" s="1"/>
  <c r="AW28" i="8"/>
  <c r="AJ28" i="8"/>
  <c r="AK28" i="8" s="1"/>
  <c r="W28" i="8"/>
  <c r="J28" i="8"/>
  <c r="L28" i="8" s="1"/>
  <c r="BB27" i="8"/>
  <c r="BC27" i="8" s="1"/>
  <c r="AZ27" i="8"/>
  <c r="BA27" i="8" s="1"/>
  <c r="AX27" i="8"/>
  <c r="AY27" i="8" s="1"/>
  <c r="AW27" i="8"/>
  <c r="AJ27" i="8"/>
  <c r="AK27" i="8" s="1"/>
  <c r="W27" i="8"/>
  <c r="J27" i="8"/>
  <c r="L27" i="8" s="1"/>
  <c r="BB26" i="8"/>
  <c r="BC26" i="8" s="1"/>
  <c r="AZ26" i="8"/>
  <c r="BA26" i="8" s="1"/>
  <c r="AX26" i="8"/>
  <c r="AY26" i="8" s="1"/>
  <c r="AW26" i="8"/>
  <c r="AJ26" i="8"/>
  <c r="AK26" i="8" s="1"/>
  <c r="W26" i="8"/>
  <c r="J26" i="8"/>
  <c r="L26" i="8" s="1"/>
  <c r="BB25" i="8"/>
  <c r="BC25" i="8" s="1"/>
  <c r="AZ25" i="8"/>
  <c r="BA25" i="8" s="1"/>
  <c r="AX25" i="8"/>
  <c r="AY25" i="8" s="1"/>
  <c r="AW25" i="8"/>
  <c r="AJ25" i="8"/>
  <c r="AK25" i="8" s="1"/>
  <c r="W25" i="8"/>
  <c r="J25" i="8"/>
  <c r="L25" i="8" s="1"/>
  <c r="BB24" i="8"/>
  <c r="BC24" i="8" s="1"/>
  <c r="AZ24" i="8"/>
  <c r="BA24" i="8" s="1"/>
  <c r="AX24" i="8"/>
  <c r="AY24" i="8" s="1"/>
  <c r="AW24" i="8"/>
  <c r="AJ24" i="8"/>
  <c r="AK24" i="8" s="1"/>
  <c r="W24" i="8"/>
  <c r="L24" i="8"/>
  <c r="K24" i="8"/>
  <c r="J24" i="8"/>
  <c r="BB23" i="8"/>
  <c r="BC23" i="8" s="1"/>
  <c r="AZ23" i="8"/>
  <c r="BA23" i="8" s="1"/>
  <c r="AX23" i="8"/>
  <c r="AY23" i="8" s="1"/>
  <c r="AW23" i="8"/>
  <c r="AJ23" i="8"/>
  <c r="AK23" i="8" s="1"/>
  <c r="W23" i="8"/>
  <c r="L23" i="8"/>
  <c r="J23" i="8"/>
  <c r="K23" i="8" s="1"/>
  <c r="BB21" i="8"/>
  <c r="BC21" i="8" s="1"/>
  <c r="AZ21" i="8"/>
  <c r="BA21" i="8" s="1"/>
  <c r="AX21" i="8"/>
  <c r="AY21" i="8" s="1"/>
  <c r="AW21" i="8"/>
  <c r="AJ21" i="8"/>
  <c r="AK21" i="8" s="1"/>
  <c r="W21" i="8"/>
  <c r="J21" i="8"/>
  <c r="L21" i="8" s="1"/>
  <c r="BB20" i="8"/>
  <c r="BC20" i="8" s="1"/>
  <c r="AZ20" i="8"/>
  <c r="BA20" i="8" s="1"/>
  <c r="AX20" i="8"/>
  <c r="AY20" i="8" s="1"/>
  <c r="AW20" i="8"/>
  <c r="AJ20" i="8"/>
  <c r="AK20" i="8" s="1"/>
  <c r="W20" i="8"/>
  <c r="J20" i="8"/>
  <c r="L20" i="8" s="1"/>
  <c r="BB19" i="8"/>
  <c r="BC19" i="8" s="1"/>
  <c r="AZ19" i="8"/>
  <c r="BA19" i="8" s="1"/>
  <c r="AX19" i="8"/>
  <c r="AY19" i="8" s="1"/>
  <c r="AW19" i="8"/>
  <c r="AJ19" i="8"/>
  <c r="AK19" i="8" s="1"/>
  <c r="W19" i="8"/>
  <c r="J19" i="8"/>
  <c r="K19" i="8" s="1"/>
  <c r="BB18" i="8"/>
  <c r="BC18" i="8" s="1"/>
  <c r="AZ18" i="8"/>
  <c r="BA18" i="8" s="1"/>
  <c r="AX18" i="8"/>
  <c r="AY18" i="8" s="1"/>
  <c r="AW18" i="8"/>
  <c r="AJ18" i="8"/>
  <c r="AK18" i="8" s="1"/>
  <c r="W18" i="8"/>
  <c r="J18" i="8"/>
  <c r="L18" i="8" s="1"/>
  <c r="BB17" i="8"/>
  <c r="BC17" i="8" s="1"/>
  <c r="AZ17" i="8"/>
  <c r="BA17" i="8" s="1"/>
  <c r="AX17" i="8"/>
  <c r="AY17" i="8" s="1"/>
  <c r="AW17" i="8"/>
  <c r="AJ17" i="8"/>
  <c r="AK17" i="8" s="1"/>
  <c r="W17" i="8"/>
  <c r="L17" i="8"/>
  <c r="J17" i="8"/>
  <c r="K17" i="8" s="1"/>
  <c r="BB16" i="8"/>
  <c r="BC16" i="8" s="1"/>
  <c r="AZ16" i="8"/>
  <c r="BA16" i="8" s="1"/>
  <c r="AX16" i="8"/>
  <c r="AY16" i="8" s="1"/>
  <c r="AW16" i="8"/>
  <c r="AJ16" i="8"/>
  <c r="AK16" i="8" s="1"/>
  <c r="W16" i="8"/>
  <c r="J16" i="8"/>
  <c r="L16" i="8" s="1"/>
  <c r="BB15" i="8"/>
  <c r="BC15" i="8" s="1"/>
  <c r="AZ15" i="8"/>
  <c r="BA15" i="8" s="1"/>
  <c r="AX15" i="8"/>
  <c r="AY15" i="8" s="1"/>
  <c r="AW15" i="8"/>
  <c r="AJ15" i="8"/>
  <c r="AK15" i="8" s="1"/>
  <c r="W15" i="8"/>
  <c r="J15" i="8"/>
  <c r="L15" i="8" s="1"/>
  <c r="BB14" i="8"/>
  <c r="BC14" i="8" s="1"/>
  <c r="AZ14" i="8"/>
  <c r="BA14" i="8" s="1"/>
  <c r="AX14" i="8"/>
  <c r="AY14" i="8" s="1"/>
  <c r="AW14" i="8"/>
  <c r="AJ14" i="8"/>
  <c r="AK14" i="8" s="1"/>
  <c r="W14" i="8"/>
  <c r="J14" i="8"/>
  <c r="L14" i="8" s="1"/>
  <c r="BB13" i="8"/>
  <c r="BC13" i="8" s="1"/>
  <c r="AZ13" i="8"/>
  <c r="BA13" i="8" s="1"/>
  <c r="AX13" i="8"/>
  <c r="AY13" i="8" s="1"/>
  <c r="AW13" i="8"/>
  <c r="AJ13" i="8"/>
  <c r="AK13" i="8" s="1"/>
  <c r="W13" i="8"/>
  <c r="J13" i="8"/>
  <c r="K13" i="8" s="1"/>
  <c r="BB12" i="8"/>
  <c r="BC12" i="8" s="1"/>
  <c r="AZ12" i="8"/>
  <c r="BA12" i="8" s="1"/>
  <c r="AX12" i="8"/>
  <c r="AY12" i="8" s="1"/>
  <c r="AW12" i="8"/>
  <c r="AJ12" i="8"/>
  <c r="AK12" i="8" s="1"/>
  <c r="W12" i="8"/>
  <c r="L12" i="8"/>
  <c r="J12" i="8"/>
  <c r="K12" i="8" s="1"/>
  <c r="BB11" i="8"/>
  <c r="BC11" i="8" s="1"/>
  <c r="AZ11" i="8"/>
  <c r="BA11" i="8" s="1"/>
  <c r="AX11" i="8"/>
  <c r="AY11" i="8" s="1"/>
  <c r="AW11" i="8"/>
  <c r="AJ11" i="8"/>
  <c r="AK11" i="8" s="1"/>
  <c r="W11" i="8"/>
  <c r="J11" i="8"/>
  <c r="L11" i="8" s="1"/>
  <c r="BB10" i="8"/>
  <c r="BC10" i="8" s="1"/>
  <c r="AZ10" i="8"/>
  <c r="BA10" i="8" s="1"/>
  <c r="AX10" i="8"/>
  <c r="AY10" i="8" s="1"/>
  <c r="AW10" i="8"/>
  <c r="AJ10" i="8"/>
  <c r="AK10" i="8" s="1"/>
  <c r="W10" i="8"/>
  <c r="J10" i="8"/>
  <c r="L10" i="8" s="1"/>
  <c r="BB9" i="8"/>
  <c r="BC9" i="8" s="1"/>
  <c r="AZ9" i="8"/>
  <c r="BA9" i="8" s="1"/>
  <c r="AX9" i="8"/>
  <c r="AY9" i="8" s="1"/>
  <c r="AW9" i="8"/>
  <c r="AJ9" i="8"/>
  <c r="AK9" i="8" s="1"/>
  <c r="W9" i="8"/>
  <c r="J9" i="8"/>
  <c r="K9" i="8" s="1"/>
  <c r="BB8" i="8"/>
  <c r="BC8" i="8" s="1"/>
  <c r="AZ8" i="8"/>
  <c r="BA8" i="8" s="1"/>
  <c r="AX8" i="8"/>
  <c r="AY8" i="8" s="1"/>
  <c r="AW8" i="8"/>
  <c r="AJ8" i="8"/>
  <c r="AK8" i="8" s="1"/>
  <c r="W8" i="8"/>
  <c r="Y8" i="8" s="1"/>
  <c r="J8" i="8"/>
  <c r="L8" i="8" s="1"/>
  <c r="BB7" i="8"/>
  <c r="BC7" i="8" s="1"/>
  <c r="AZ7" i="8"/>
  <c r="BA7" i="8" s="1"/>
  <c r="AX7" i="8"/>
  <c r="AY7" i="8" s="1"/>
  <c r="AW7" i="8"/>
  <c r="AJ7" i="8"/>
  <c r="AK7" i="8" s="1"/>
  <c r="W7" i="8"/>
  <c r="Y7" i="8" s="1"/>
  <c r="L7" i="8"/>
  <c r="K7" i="8"/>
  <c r="J7" i="8"/>
  <c r="BB6" i="8"/>
  <c r="BC6" i="8" s="1"/>
  <c r="AZ6" i="8"/>
  <c r="BA6" i="8" s="1"/>
  <c r="AX6" i="8"/>
  <c r="AY6" i="8" s="1"/>
  <c r="AW6" i="8"/>
  <c r="AJ6" i="8"/>
  <c r="AK6" i="8" s="1"/>
  <c r="W6" i="8"/>
  <c r="Y6" i="8" s="1"/>
  <c r="J6" i="8"/>
  <c r="L6" i="8" s="1"/>
  <c r="N1" i="8"/>
  <c r="BB22" i="7"/>
  <c r="BC22" i="7" s="1"/>
  <c r="AZ22" i="7"/>
  <c r="BA22" i="7" s="1"/>
  <c r="AX22" i="7"/>
  <c r="AY22" i="7" s="1"/>
  <c r="AW22" i="7"/>
  <c r="AL22" i="7"/>
  <c r="AK22" i="7"/>
  <c r="AJ22" i="7"/>
  <c r="W22" i="7"/>
  <c r="Y22" i="7" s="1"/>
  <c r="J22" i="7"/>
  <c r="L22" i="7" s="1"/>
  <c r="BC35" i="7"/>
  <c r="BB35" i="7"/>
  <c r="AZ35" i="7"/>
  <c r="BA35" i="7" s="1"/>
  <c r="AX35" i="7"/>
  <c r="AY35" i="7" s="1"/>
  <c r="AW35" i="7"/>
  <c r="AJ35" i="7"/>
  <c r="AL35" i="7" s="1"/>
  <c r="W35" i="7"/>
  <c r="Y35" i="7" s="1"/>
  <c r="J35" i="7"/>
  <c r="L35" i="7" s="1"/>
  <c r="BB34" i="7"/>
  <c r="BC34" i="7" s="1"/>
  <c r="AZ34" i="7"/>
  <c r="BA34" i="7" s="1"/>
  <c r="AX34" i="7"/>
  <c r="AY34" i="7" s="1"/>
  <c r="AW34" i="7"/>
  <c r="AJ34" i="7"/>
  <c r="AL34" i="7" s="1"/>
  <c r="W34" i="7"/>
  <c r="Y34" i="7" s="1"/>
  <c r="J34" i="7"/>
  <c r="L34" i="7" s="1"/>
  <c r="BB33" i="7"/>
  <c r="BC33" i="7" s="1"/>
  <c r="BA33" i="7"/>
  <c r="AZ33" i="7"/>
  <c r="AX33" i="7"/>
  <c r="AY33" i="7" s="1"/>
  <c r="AW33" i="7"/>
  <c r="AL33" i="7"/>
  <c r="AJ33" i="7"/>
  <c r="AK33" i="7" s="1"/>
  <c r="W33" i="7"/>
  <c r="Y33" i="7" s="1"/>
  <c r="J33" i="7"/>
  <c r="L33" i="7" s="1"/>
  <c r="BB32" i="7"/>
  <c r="BC32" i="7" s="1"/>
  <c r="AZ32" i="7"/>
  <c r="BA32" i="7" s="1"/>
  <c r="AX32" i="7"/>
  <c r="AY32" i="7" s="1"/>
  <c r="AW32" i="7"/>
  <c r="AL32" i="7"/>
  <c r="AK32" i="7"/>
  <c r="AJ32" i="7"/>
  <c r="W32" i="7"/>
  <c r="Y32" i="7" s="1"/>
  <c r="J32" i="7"/>
  <c r="L32" i="7" s="1"/>
  <c r="BC31" i="7"/>
  <c r="BB31" i="7"/>
  <c r="AZ31" i="7"/>
  <c r="BA31" i="7" s="1"/>
  <c r="AX31" i="7"/>
  <c r="AY31" i="7" s="1"/>
  <c r="AW31" i="7"/>
  <c r="AJ31" i="7"/>
  <c r="AL31" i="7" s="1"/>
  <c r="W31" i="7"/>
  <c r="Y31" i="7" s="1"/>
  <c r="J31" i="7"/>
  <c r="K31" i="7" s="1"/>
  <c r="BB30" i="7"/>
  <c r="BC30" i="7" s="1"/>
  <c r="BA30" i="7"/>
  <c r="AZ30" i="7"/>
  <c r="AX30" i="7"/>
  <c r="AY30" i="7" s="1"/>
  <c r="AW30" i="7"/>
  <c r="AJ30" i="7"/>
  <c r="AL30" i="7" s="1"/>
  <c r="W30" i="7"/>
  <c r="Y30" i="7" s="1"/>
  <c r="J30" i="7"/>
  <c r="L30" i="7" s="1"/>
  <c r="BB29" i="7"/>
  <c r="BC29" i="7" s="1"/>
  <c r="BA29" i="7"/>
  <c r="AZ29" i="7"/>
  <c r="AX29" i="7"/>
  <c r="AY29" i="7" s="1"/>
  <c r="AW29" i="7"/>
  <c r="AL29" i="7"/>
  <c r="AK29" i="7"/>
  <c r="AJ29" i="7"/>
  <c r="W29" i="7"/>
  <c r="Y29" i="7" s="1"/>
  <c r="J29" i="7"/>
  <c r="L29" i="7" s="1"/>
  <c r="BB28" i="7"/>
  <c r="BC28" i="7" s="1"/>
  <c r="AZ28" i="7"/>
  <c r="BA28" i="7" s="1"/>
  <c r="AX28" i="7"/>
  <c r="AY28" i="7" s="1"/>
  <c r="AW28" i="7"/>
  <c r="AL28" i="7"/>
  <c r="AK28" i="7"/>
  <c r="AJ28" i="7"/>
  <c r="W28" i="7"/>
  <c r="Y28" i="7" s="1"/>
  <c r="J28" i="7"/>
  <c r="L28" i="7" s="1"/>
  <c r="BC27" i="7"/>
  <c r="BB27" i="7"/>
  <c r="AZ27" i="7"/>
  <c r="BA27" i="7" s="1"/>
  <c r="AX27" i="7"/>
  <c r="AY27" i="7" s="1"/>
  <c r="AW27" i="7"/>
  <c r="AJ27" i="7"/>
  <c r="AL27" i="7" s="1"/>
  <c r="W27" i="7"/>
  <c r="Y27" i="7" s="1"/>
  <c r="J27" i="7"/>
  <c r="L27" i="7" s="1"/>
  <c r="BB26" i="7"/>
  <c r="BC26" i="7" s="1"/>
  <c r="AZ26" i="7"/>
  <c r="BA26" i="7" s="1"/>
  <c r="AX26" i="7"/>
  <c r="AY26" i="7" s="1"/>
  <c r="AW26" i="7"/>
  <c r="AJ26" i="7"/>
  <c r="AL26" i="7" s="1"/>
  <c r="W26" i="7"/>
  <c r="Y26" i="7" s="1"/>
  <c r="J26" i="7"/>
  <c r="K26" i="7" s="1"/>
  <c r="BB25" i="7"/>
  <c r="BC25" i="7" s="1"/>
  <c r="BA25" i="7"/>
  <c r="AZ25" i="7"/>
  <c r="AX25" i="7"/>
  <c r="AY25" i="7" s="1"/>
  <c r="AW25" i="7"/>
  <c r="AL25" i="7"/>
  <c r="AJ25" i="7"/>
  <c r="AK25" i="7" s="1"/>
  <c r="W25" i="7"/>
  <c r="Y25" i="7" s="1"/>
  <c r="J25" i="7"/>
  <c r="L25" i="7" s="1"/>
  <c r="BC24" i="7"/>
  <c r="BB24" i="7"/>
  <c r="AZ24" i="7"/>
  <c r="BA24" i="7" s="1"/>
  <c r="AX24" i="7"/>
  <c r="AY24" i="7" s="1"/>
  <c r="AW24" i="7"/>
  <c r="AL24" i="7"/>
  <c r="AK24" i="7"/>
  <c r="AJ24" i="7"/>
  <c r="W24" i="7"/>
  <c r="Y24" i="7" s="1"/>
  <c r="J24" i="7"/>
  <c r="L24" i="7" s="1"/>
  <c r="BC23" i="7"/>
  <c r="BB23" i="7"/>
  <c r="AZ23" i="7"/>
  <c r="BA23" i="7" s="1"/>
  <c r="AX23" i="7"/>
  <c r="AY23" i="7" s="1"/>
  <c r="AW23" i="7"/>
  <c r="AJ23" i="7"/>
  <c r="AK23" i="7" s="1"/>
  <c r="W23" i="7"/>
  <c r="Y23" i="7" s="1"/>
  <c r="J23" i="7"/>
  <c r="L23" i="7" s="1"/>
  <c r="BB21" i="7"/>
  <c r="BC21" i="7" s="1"/>
  <c r="BA21" i="7"/>
  <c r="AZ21" i="7"/>
  <c r="AX21" i="7"/>
  <c r="AY21" i="7" s="1"/>
  <c r="AW21" i="7"/>
  <c r="AJ21" i="7"/>
  <c r="AL21" i="7" s="1"/>
  <c r="W21" i="7"/>
  <c r="Y21" i="7" s="1"/>
  <c r="J21" i="7"/>
  <c r="K21" i="7" s="1"/>
  <c r="BB20" i="7"/>
  <c r="BC20" i="7" s="1"/>
  <c r="BA20" i="7"/>
  <c r="AZ20" i="7"/>
  <c r="AX20" i="7"/>
  <c r="AY20" i="7" s="1"/>
  <c r="AW20" i="7"/>
  <c r="AL20" i="7"/>
  <c r="AJ20" i="7"/>
  <c r="AK20" i="7" s="1"/>
  <c r="W20" i="7"/>
  <c r="Y20" i="7" s="1"/>
  <c r="J20" i="7"/>
  <c r="K20" i="7" s="1"/>
  <c r="BB19" i="7"/>
  <c r="BC19" i="7" s="1"/>
  <c r="AZ19" i="7"/>
  <c r="BA19" i="7" s="1"/>
  <c r="AX19" i="7"/>
  <c r="AY19" i="7" s="1"/>
  <c r="AW19" i="7"/>
  <c r="AL19" i="7"/>
  <c r="AK19" i="7"/>
  <c r="AJ19" i="7"/>
  <c r="W19" i="7"/>
  <c r="Y19" i="7" s="1"/>
  <c r="J19" i="7"/>
  <c r="L19" i="7" s="1"/>
  <c r="BC18" i="7"/>
  <c r="BB18" i="7"/>
  <c r="AZ18" i="7"/>
  <c r="BA18" i="7" s="1"/>
  <c r="AX18" i="7"/>
  <c r="AY18" i="7" s="1"/>
  <c r="AW18" i="7"/>
  <c r="AJ18" i="7"/>
  <c r="AL18" i="7" s="1"/>
  <c r="W18" i="7"/>
  <c r="Y18" i="7" s="1"/>
  <c r="J18" i="7"/>
  <c r="L18" i="7" s="1"/>
  <c r="BB17" i="7"/>
  <c r="BC17" i="7" s="1"/>
  <c r="AZ17" i="7"/>
  <c r="BA17" i="7" s="1"/>
  <c r="AX17" i="7"/>
  <c r="AY17" i="7" s="1"/>
  <c r="AW17" i="7"/>
  <c r="AJ17" i="7"/>
  <c r="AL17" i="7" s="1"/>
  <c r="W17" i="7"/>
  <c r="Y17" i="7" s="1"/>
  <c r="J17" i="7"/>
  <c r="L17" i="7" s="1"/>
  <c r="BB16" i="7"/>
  <c r="BC16" i="7" s="1"/>
  <c r="BA16" i="7"/>
  <c r="AZ16" i="7"/>
  <c r="AX16" i="7"/>
  <c r="AY16" i="7" s="1"/>
  <c r="AW16" i="7"/>
  <c r="AL16" i="7"/>
  <c r="AJ16" i="7"/>
  <c r="AK16" i="7" s="1"/>
  <c r="W16" i="7"/>
  <c r="Y16" i="7" s="1"/>
  <c r="J16" i="7"/>
  <c r="L16" i="7" s="1"/>
  <c r="BB15" i="7"/>
  <c r="BC15" i="7" s="1"/>
  <c r="AZ15" i="7"/>
  <c r="BA15" i="7" s="1"/>
  <c r="AX15" i="7"/>
  <c r="AY15" i="7" s="1"/>
  <c r="AW15" i="7"/>
  <c r="AL15" i="7"/>
  <c r="AK15" i="7"/>
  <c r="AJ15" i="7"/>
  <c r="W15" i="7"/>
  <c r="Y15" i="7" s="1"/>
  <c r="J15" i="7"/>
  <c r="L15" i="7" s="1"/>
  <c r="BC14" i="7"/>
  <c r="BB14" i="7"/>
  <c r="AZ14" i="7"/>
  <c r="BA14" i="7" s="1"/>
  <c r="AX14" i="7"/>
  <c r="AY14" i="7" s="1"/>
  <c r="AW14" i="7"/>
  <c r="AJ14" i="7"/>
  <c r="AL14" i="7" s="1"/>
  <c r="W14" i="7"/>
  <c r="Y14" i="7" s="1"/>
  <c r="J14" i="7"/>
  <c r="K14" i="7" s="1"/>
  <c r="BB13" i="7"/>
  <c r="BC13" i="7" s="1"/>
  <c r="BA13" i="7"/>
  <c r="AZ13" i="7"/>
  <c r="AX13" i="7"/>
  <c r="AY13" i="7" s="1"/>
  <c r="AW13" i="7"/>
  <c r="AJ13" i="7"/>
  <c r="AL13" i="7" s="1"/>
  <c r="W13" i="7"/>
  <c r="Y13" i="7" s="1"/>
  <c r="J13" i="7"/>
  <c r="L13" i="7" s="1"/>
  <c r="BB12" i="7"/>
  <c r="BC12" i="7" s="1"/>
  <c r="BA12" i="7"/>
  <c r="AZ12" i="7"/>
  <c r="AX12" i="7"/>
  <c r="AY12" i="7" s="1"/>
  <c r="AW12" i="7"/>
  <c r="AL12" i="7"/>
  <c r="AK12" i="7"/>
  <c r="AJ12" i="7"/>
  <c r="W12" i="7"/>
  <c r="Y12" i="7" s="1"/>
  <c r="J12" i="7"/>
  <c r="L12" i="7" s="1"/>
  <c r="BB11" i="7"/>
  <c r="BC11" i="7" s="1"/>
  <c r="AZ11" i="7"/>
  <c r="BA11" i="7" s="1"/>
  <c r="AX11" i="7"/>
  <c r="AY11" i="7" s="1"/>
  <c r="AW11" i="7"/>
  <c r="AL11" i="7"/>
  <c r="AK11" i="7"/>
  <c r="AJ11" i="7"/>
  <c r="W11" i="7"/>
  <c r="Y11" i="7" s="1"/>
  <c r="J11" i="7"/>
  <c r="L11" i="7" s="1"/>
  <c r="BC10" i="7"/>
  <c r="BB10" i="7"/>
  <c r="AZ10" i="7"/>
  <c r="BA10" i="7" s="1"/>
  <c r="AX10" i="7"/>
  <c r="AY10" i="7" s="1"/>
  <c r="AW10" i="7"/>
  <c r="AJ10" i="7"/>
  <c r="AL10" i="7" s="1"/>
  <c r="W10" i="7"/>
  <c r="Y10" i="7" s="1"/>
  <c r="J10" i="7"/>
  <c r="L10" i="7" s="1"/>
  <c r="BB9" i="7"/>
  <c r="BC9" i="7" s="1"/>
  <c r="AZ9" i="7"/>
  <c r="BA9" i="7" s="1"/>
  <c r="AX9" i="7"/>
  <c r="AY9" i="7" s="1"/>
  <c r="AW9" i="7"/>
  <c r="AJ9" i="7"/>
  <c r="AL9" i="7" s="1"/>
  <c r="W9" i="7"/>
  <c r="Y9" i="7" s="1"/>
  <c r="J9" i="7"/>
  <c r="L9" i="7" s="1"/>
  <c r="BB8" i="7"/>
  <c r="BC8" i="7" s="1"/>
  <c r="BA8" i="7"/>
  <c r="AZ8" i="7"/>
  <c r="AX8" i="7"/>
  <c r="AY8" i="7" s="1"/>
  <c r="AW8" i="7"/>
  <c r="AL8" i="7"/>
  <c r="AJ8" i="7"/>
  <c r="AK8" i="7" s="1"/>
  <c r="W8" i="7"/>
  <c r="Y8" i="7" s="1"/>
  <c r="J8" i="7"/>
  <c r="L8" i="7" s="1"/>
  <c r="BB7" i="7"/>
  <c r="BC7" i="7" s="1"/>
  <c r="AZ7" i="7"/>
  <c r="BA7" i="7" s="1"/>
  <c r="AX7" i="7"/>
  <c r="AY7" i="7" s="1"/>
  <c r="AW7" i="7"/>
  <c r="AL7" i="7"/>
  <c r="AK7" i="7"/>
  <c r="AJ7" i="7"/>
  <c r="W7" i="7"/>
  <c r="Y7" i="7" s="1"/>
  <c r="J7" i="7"/>
  <c r="K7" i="7" s="1"/>
  <c r="BC6" i="7"/>
  <c r="BB6" i="7"/>
  <c r="AZ6" i="7"/>
  <c r="BA6" i="7" s="1"/>
  <c r="AX6" i="7"/>
  <c r="AY6" i="7" s="1"/>
  <c r="AW6" i="7"/>
  <c r="AJ6" i="7"/>
  <c r="AL6" i="7" s="1"/>
  <c r="W6" i="7"/>
  <c r="Y6" i="7" s="1"/>
  <c r="J6" i="7"/>
  <c r="L6" i="7" s="1"/>
  <c r="AW1" i="7"/>
  <c r="AA1" i="7"/>
  <c r="N1" i="7"/>
  <c r="AN1" i="7" s="1"/>
  <c r="BB22" i="6"/>
  <c r="BC22" i="6" s="1"/>
  <c r="AZ22" i="6"/>
  <c r="BA22" i="6" s="1"/>
  <c r="AX22" i="6"/>
  <c r="AY22" i="6" s="1"/>
  <c r="AW22" i="6"/>
  <c r="AJ22" i="6"/>
  <c r="AK22" i="6" s="1"/>
  <c r="W22" i="6"/>
  <c r="Y22" i="6" s="1"/>
  <c r="J22" i="6"/>
  <c r="L22" i="6" s="1"/>
  <c r="BB35" i="6"/>
  <c r="BC35" i="6" s="1"/>
  <c r="AZ35" i="6"/>
  <c r="BA35" i="6" s="1"/>
  <c r="AX35" i="6"/>
  <c r="AY35" i="6" s="1"/>
  <c r="AW35" i="6"/>
  <c r="AJ35" i="6"/>
  <c r="AK35" i="6" s="1"/>
  <c r="W35" i="6"/>
  <c r="Y35" i="6" s="1"/>
  <c r="J35" i="6"/>
  <c r="K35" i="6" s="1"/>
  <c r="BB34" i="6"/>
  <c r="BC34" i="6" s="1"/>
  <c r="AZ34" i="6"/>
  <c r="BA34" i="6" s="1"/>
  <c r="AX34" i="6"/>
  <c r="AY34" i="6" s="1"/>
  <c r="AW34" i="6"/>
  <c r="AJ34" i="6"/>
  <c r="AK34" i="6" s="1"/>
  <c r="W34" i="6"/>
  <c r="Y34" i="6" s="1"/>
  <c r="J34" i="6"/>
  <c r="L34" i="6" s="1"/>
  <c r="BB33" i="6"/>
  <c r="BC33" i="6" s="1"/>
  <c r="AZ33" i="6"/>
  <c r="BA33" i="6" s="1"/>
  <c r="AX33" i="6"/>
  <c r="AY33" i="6" s="1"/>
  <c r="AW33" i="6"/>
  <c r="AJ33" i="6"/>
  <c r="AK33" i="6" s="1"/>
  <c r="W33" i="6"/>
  <c r="Y33" i="6" s="1"/>
  <c r="J33" i="6"/>
  <c r="L33" i="6" s="1"/>
  <c r="BB32" i="6"/>
  <c r="BC32" i="6" s="1"/>
  <c r="AZ32" i="6"/>
  <c r="BA32" i="6" s="1"/>
  <c r="AX32" i="6"/>
  <c r="AY32" i="6" s="1"/>
  <c r="AW32" i="6"/>
  <c r="AJ32" i="6"/>
  <c r="AK32" i="6" s="1"/>
  <c r="W32" i="6"/>
  <c r="Y32" i="6" s="1"/>
  <c r="J32" i="6"/>
  <c r="L32" i="6" s="1"/>
  <c r="BB31" i="6"/>
  <c r="BC31" i="6" s="1"/>
  <c r="AZ31" i="6"/>
  <c r="BA31" i="6" s="1"/>
  <c r="AX31" i="6"/>
  <c r="AY31" i="6" s="1"/>
  <c r="AW31" i="6"/>
  <c r="AJ31" i="6"/>
  <c r="AK31" i="6" s="1"/>
  <c r="W31" i="6"/>
  <c r="Y31" i="6" s="1"/>
  <c r="J31" i="6"/>
  <c r="L31" i="6" s="1"/>
  <c r="BB30" i="6"/>
  <c r="BC30" i="6" s="1"/>
  <c r="AZ30" i="6"/>
  <c r="BA30" i="6" s="1"/>
  <c r="AX30" i="6"/>
  <c r="AY30" i="6" s="1"/>
  <c r="AW30" i="6"/>
  <c r="AJ30" i="6"/>
  <c r="AK30" i="6" s="1"/>
  <c r="W30" i="6"/>
  <c r="Y30" i="6" s="1"/>
  <c r="J30" i="6"/>
  <c r="L30" i="6" s="1"/>
  <c r="BB29" i="6"/>
  <c r="BC29" i="6" s="1"/>
  <c r="AZ29" i="6"/>
  <c r="BA29" i="6" s="1"/>
  <c r="AX29" i="6"/>
  <c r="AY29" i="6" s="1"/>
  <c r="AW29" i="6"/>
  <c r="AJ29" i="6"/>
  <c r="AK29" i="6" s="1"/>
  <c r="W29" i="6"/>
  <c r="Y29" i="6" s="1"/>
  <c r="J29" i="6"/>
  <c r="L29" i="6" s="1"/>
  <c r="BB28" i="6"/>
  <c r="BC28" i="6" s="1"/>
  <c r="AZ28" i="6"/>
  <c r="BA28" i="6" s="1"/>
  <c r="AX28" i="6"/>
  <c r="AY28" i="6" s="1"/>
  <c r="AW28" i="6"/>
  <c r="AJ28" i="6"/>
  <c r="AK28" i="6" s="1"/>
  <c r="W28" i="6"/>
  <c r="Y28" i="6" s="1"/>
  <c r="J28" i="6"/>
  <c r="L28" i="6" s="1"/>
  <c r="BB27" i="6"/>
  <c r="BC27" i="6" s="1"/>
  <c r="AZ27" i="6"/>
  <c r="BA27" i="6" s="1"/>
  <c r="AX27" i="6"/>
  <c r="AY27" i="6" s="1"/>
  <c r="AW27" i="6"/>
  <c r="AJ27" i="6"/>
  <c r="AK27" i="6" s="1"/>
  <c r="W27" i="6"/>
  <c r="Y27" i="6" s="1"/>
  <c r="J27" i="6"/>
  <c r="L27" i="6" s="1"/>
  <c r="BB26" i="6"/>
  <c r="BC26" i="6" s="1"/>
  <c r="AZ26" i="6"/>
  <c r="BA26" i="6" s="1"/>
  <c r="AX26" i="6"/>
  <c r="AY26" i="6" s="1"/>
  <c r="AW26" i="6"/>
  <c r="AJ26" i="6"/>
  <c r="AK26" i="6" s="1"/>
  <c r="W26" i="6"/>
  <c r="Y26" i="6" s="1"/>
  <c r="J26" i="6"/>
  <c r="L26" i="6" s="1"/>
  <c r="BB25" i="6"/>
  <c r="BC25" i="6" s="1"/>
  <c r="AZ25" i="6"/>
  <c r="BA25" i="6" s="1"/>
  <c r="AX25" i="6"/>
  <c r="AY25" i="6" s="1"/>
  <c r="AW25" i="6"/>
  <c r="AJ25" i="6"/>
  <c r="AK25" i="6" s="1"/>
  <c r="W25" i="6"/>
  <c r="Y25" i="6" s="1"/>
  <c r="J25" i="6"/>
  <c r="L25" i="6" s="1"/>
  <c r="BB24" i="6"/>
  <c r="BC24" i="6" s="1"/>
  <c r="AZ24" i="6"/>
  <c r="BA24" i="6" s="1"/>
  <c r="AX24" i="6"/>
  <c r="AY24" i="6" s="1"/>
  <c r="AW24" i="6"/>
  <c r="AJ24" i="6"/>
  <c r="AK24" i="6" s="1"/>
  <c r="W24" i="6"/>
  <c r="Y24" i="6" s="1"/>
  <c r="J24" i="6"/>
  <c r="L24" i="6" s="1"/>
  <c r="BB23" i="6"/>
  <c r="BC23" i="6" s="1"/>
  <c r="AZ23" i="6"/>
  <c r="BA23" i="6" s="1"/>
  <c r="AX23" i="6"/>
  <c r="AY23" i="6" s="1"/>
  <c r="AW23" i="6"/>
  <c r="AJ23" i="6"/>
  <c r="AK23" i="6" s="1"/>
  <c r="W23" i="6"/>
  <c r="Y23" i="6" s="1"/>
  <c r="J23" i="6"/>
  <c r="L23" i="6" s="1"/>
  <c r="BB21" i="6"/>
  <c r="BC21" i="6" s="1"/>
  <c r="AZ21" i="6"/>
  <c r="BA21" i="6" s="1"/>
  <c r="AX21" i="6"/>
  <c r="AY21" i="6" s="1"/>
  <c r="AW21" i="6"/>
  <c r="AJ21" i="6"/>
  <c r="AK21" i="6" s="1"/>
  <c r="W21" i="6"/>
  <c r="Y21" i="6" s="1"/>
  <c r="J21" i="6"/>
  <c r="L21" i="6" s="1"/>
  <c r="BB20" i="6"/>
  <c r="BC20" i="6" s="1"/>
  <c r="AZ20" i="6"/>
  <c r="BA20" i="6" s="1"/>
  <c r="AX20" i="6"/>
  <c r="AY20" i="6" s="1"/>
  <c r="AW20" i="6"/>
  <c r="AJ20" i="6"/>
  <c r="AK20" i="6" s="1"/>
  <c r="W20" i="6"/>
  <c r="Y20" i="6" s="1"/>
  <c r="J20" i="6"/>
  <c r="L20" i="6" s="1"/>
  <c r="BB19" i="6"/>
  <c r="BC19" i="6" s="1"/>
  <c r="AZ19" i="6"/>
  <c r="BA19" i="6" s="1"/>
  <c r="AX19" i="6"/>
  <c r="AY19" i="6" s="1"/>
  <c r="AW19" i="6"/>
  <c r="AJ19" i="6"/>
  <c r="AK19" i="6" s="1"/>
  <c r="W19" i="6"/>
  <c r="Y19" i="6" s="1"/>
  <c r="J19" i="6"/>
  <c r="K19" i="6" s="1"/>
  <c r="BB18" i="6"/>
  <c r="BC18" i="6" s="1"/>
  <c r="AZ18" i="6"/>
  <c r="BA18" i="6" s="1"/>
  <c r="AX18" i="6"/>
  <c r="AY18" i="6" s="1"/>
  <c r="AW18" i="6"/>
  <c r="AJ18" i="6"/>
  <c r="AK18" i="6" s="1"/>
  <c r="W18" i="6"/>
  <c r="Y18" i="6" s="1"/>
  <c r="J18" i="6"/>
  <c r="K18" i="6" s="1"/>
  <c r="BB17" i="6"/>
  <c r="BC17" i="6" s="1"/>
  <c r="AZ17" i="6"/>
  <c r="BA17" i="6" s="1"/>
  <c r="AX17" i="6"/>
  <c r="AY17" i="6" s="1"/>
  <c r="AW17" i="6"/>
  <c r="AJ17" i="6"/>
  <c r="AK17" i="6" s="1"/>
  <c r="W17" i="6"/>
  <c r="Y17" i="6" s="1"/>
  <c r="J17" i="6"/>
  <c r="L17" i="6" s="1"/>
  <c r="BB16" i="6"/>
  <c r="BC16" i="6" s="1"/>
  <c r="AZ16" i="6"/>
  <c r="BA16" i="6" s="1"/>
  <c r="AX16" i="6"/>
  <c r="AY16" i="6" s="1"/>
  <c r="AW16" i="6"/>
  <c r="AJ16" i="6"/>
  <c r="AK16" i="6" s="1"/>
  <c r="W16" i="6"/>
  <c r="Y16" i="6" s="1"/>
  <c r="J16" i="6"/>
  <c r="L16" i="6" s="1"/>
  <c r="BB15" i="6"/>
  <c r="BC15" i="6" s="1"/>
  <c r="AZ15" i="6"/>
  <c r="BA15" i="6" s="1"/>
  <c r="AX15" i="6"/>
  <c r="AY15" i="6" s="1"/>
  <c r="AW15" i="6"/>
  <c r="AJ15" i="6"/>
  <c r="AK15" i="6" s="1"/>
  <c r="W15" i="6"/>
  <c r="Y15" i="6" s="1"/>
  <c r="J15" i="6"/>
  <c r="K15" i="6" s="1"/>
  <c r="BB14" i="6"/>
  <c r="BC14" i="6" s="1"/>
  <c r="AZ14" i="6"/>
  <c r="BA14" i="6" s="1"/>
  <c r="AX14" i="6"/>
  <c r="AY14" i="6" s="1"/>
  <c r="AW14" i="6"/>
  <c r="AJ14" i="6"/>
  <c r="AK14" i="6" s="1"/>
  <c r="W14" i="6"/>
  <c r="Y14" i="6" s="1"/>
  <c r="J14" i="6"/>
  <c r="L14" i="6" s="1"/>
  <c r="BB13" i="6"/>
  <c r="BC13" i="6" s="1"/>
  <c r="AZ13" i="6"/>
  <c r="BA13" i="6" s="1"/>
  <c r="AX13" i="6"/>
  <c r="AY13" i="6" s="1"/>
  <c r="AW13" i="6"/>
  <c r="AJ13" i="6"/>
  <c r="AK13" i="6" s="1"/>
  <c r="W13" i="6"/>
  <c r="Y13" i="6" s="1"/>
  <c r="J13" i="6"/>
  <c r="L13" i="6" s="1"/>
  <c r="BB12" i="6"/>
  <c r="BC12" i="6" s="1"/>
  <c r="AZ12" i="6"/>
  <c r="BA12" i="6" s="1"/>
  <c r="AX12" i="6"/>
  <c r="AY12" i="6" s="1"/>
  <c r="AW12" i="6"/>
  <c r="AJ12" i="6"/>
  <c r="AK12" i="6" s="1"/>
  <c r="W12" i="6"/>
  <c r="Y12" i="6" s="1"/>
  <c r="J12" i="6"/>
  <c r="L12" i="6" s="1"/>
  <c r="BB11" i="6"/>
  <c r="BC11" i="6" s="1"/>
  <c r="AZ11" i="6"/>
  <c r="BA11" i="6" s="1"/>
  <c r="AX11" i="6"/>
  <c r="AY11" i="6" s="1"/>
  <c r="AW11" i="6"/>
  <c r="AJ11" i="6"/>
  <c r="AK11" i="6" s="1"/>
  <c r="W11" i="6"/>
  <c r="Y11" i="6" s="1"/>
  <c r="J11" i="6"/>
  <c r="K11" i="6" s="1"/>
  <c r="BB10" i="6"/>
  <c r="BC10" i="6" s="1"/>
  <c r="AZ10" i="6"/>
  <c r="BA10" i="6" s="1"/>
  <c r="AX10" i="6"/>
  <c r="AY10" i="6" s="1"/>
  <c r="AW10" i="6"/>
  <c r="AJ10" i="6"/>
  <c r="AK10" i="6" s="1"/>
  <c r="W10" i="6"/>
  <c r="Y10" i="6" s="1"/>
  <c r="J10" i="6"/>
  <c r="K10" i="6" s="1"/>
  <c r="BB9" i="6"/>
  <c r="BC9" i="6" s="1"/>
  <c r="AZ9" i="6"/>
  <c r="BA9" i="6" s="1"/>
  <c r="AX9" i="6"/>
  <c r="AY9" i="6" s="1"/>
  <c r="AW9" i="6"/>
  <c r="AJ9" i="6"/>
  <c r="AK9" i="6" s="1"/>
  <c r="W9" i="6"/>
  <c r="Y9" i="6" s="1"/>
  <c r="J9" i="6"/>
  <c r="K9" i="6" s="1"/>
  <c r="BB8" i="6"/>
  <c r="BC8" i="6" s="1"/>
  <c r="AZ8" i="6"/>
  <c r="BA8" i="6" s="1"/>
  <c r="AX8" i="6"/>
  <c r="AY8" i="6" s="1"/>
  <c r="AW8" i="6"/>
  <c r="AJ8" i="6"/>
  <c r="AK8" i="6" s="1"/>
  <c r="W8" i="6"/>
  <c r="Y8" i="6" s="1"/>
  <c r="J8" i="6"/>
  <c r="K8" i="6" s="1"/>
  <c r="BB7" i="6"/>
  <c r="BC7" i="6" s="1"/>
  <c r="AZ7" i="6"/>
  <c r="BA7" i="6" s="1"/>
  <c r="AX7" i="6"/>
  <c r="AY7" i="6" s="1"/>
  <c r="AW7" i="6"/>
  <c r="AJ7" i="6"/>
  <c r="AK7" i="6" s="1"/>
  <c r="W7" i="6"/>
  <c r="Y7" i="6" s="1"/>
  <c r="J7" i="6"/>
  <c r="K7" i="6" s="1"/>
  <c r="BB6" i="6"/>
  <c r="BC6" i="6" s="1"/>
  <c r="AZ6" i="6"/>
  <c r="BA6" i="6" s="1"/>
  <c r="AX6" i="6"/>
  <c r="AY6" i="6" s="1"/>
  <c r="AW6" i="6"/>
  <c r="AJ6" i="6"/>
  <c r="AK6" i="6" s="1"/>
  <c r="W6" i="6"/>
  <c r="Y6" i="6" s="1"/>
  <c r="J6" i="6"/>
  <c r="L6" i="6" s="1"/>
  <c r="N1" i="6"/>
  <c r="AW1" i="6" s="1"/>
  <c r="BB22" i="5"/>
  <c r="BC22" i="5" s="1"/>
  <c r="AZ22" i="5"/>
  <c r="BA22" i="5" s="1"/>
  <c r="AX22" i="5"/>
  <c r="AY22" i="5" s="1"/>
  <c r="AW22" i="5"/>
  <c r="AJ22" i="5"/>
  <c r="AK22" i="5" s="1"/>
  <c r="W22" i="5"/>
  <c r="X22" i="5" s="1"/>
  <c r="J22" i="5"/>
  <c r="L22" i="5" s="1"/>
  <c r="BB35" i="5"/>
  <c r="BC35" i="5" s="1"/>
  <c r="AZ35" i="5"/>
  <c r="BA35" i="5" s="1"/>
  <c r="AX35" i="5"/>
  <c r="AY35" i="5" s="1"/>
  <c r="AW35" i="5"/>
  <c r="AL35" i="5"/>
  <c r="AJ35" i="5"/>
  <c r="AK35" i="5" s="1"/>
  <c r="W35" i="5"/>
  <c r="Y35" i="5" s="1"/>
  <c r="J35" i="5"/>
  <c r="L35" i="5" s="1"/>
  <c r="BB34" i="5"/>
  <c r="BC34" i="5" s="1"/>
  <c r="AZ34" i="5"/>
  <c r="BA34" i="5" s="1"/>
  <c r="AX34" i="5"/>
  <c r="AY34" i="5" s="1"/>
  <c r="AW34" i="5"/>
  <c r="AJ34" i="5"/>
  <c r="AK34" i="5" s="1"/>
  <c r="W34" i="5"/>
  <c r="Y34" i="5" s="1"/>
  <c r="J34" i="5"/>
  <c r="L34" i="5" s="1"/>
  <c r="BB33" i="5"/>
  <c r="BC33" i="5" s="1"/>
  <c r="AZ33" i="5"/>
  <c r="BA33" i="5" s="1"/>
  <c r="AX33" i="5"/>
  <c r="AY33" i="5" s="1"/>
  <c r="AW33" i="5"/>
  <c r="AJ33" i="5"/>
  <c r="AK33" i="5" s="1"/>
  <c r="W33" i="5"/>
  <c r="Y33" i="5" s="1"/>
  <c r="J33" i="5"/>
  <c r="L33" i="5" s="1"/>
  <c r="BB32" i="5"/>
  <c r="BC32" i="5" s="1"/>
  <c r="AZ32" i="5"/>
  <c r="BA32" i="5" s="1"/>
  <c r="AX32" i="5"/>
  <c r="AY32" i="5" s="1"/>
  <c r="AW32" i="5"/>
  <c r="AJ32" i="5"/>
  <c r="AK32" i="5" s="1"/>
  <c r="W32" i="5"/>
  <c r="X32" i="5" s="1"/>
  <c r="L32" i="5"/>
  <c r="K32" i="5"/>
  <c r="J32" i="5"/>
  <c r="BB31" i="5"/>
  <c r="BC31" i="5" s="1"/>
  <c r="AZ31" i="5"/>
  <c r="BA31" i="5" s="1"/>
  <c r="AX31" i="5"/>
  <c r="AY31" i="5" s="1"/>
  <c r="AW31" i="5"/>
  <c r="AJ31" i="5"/>
  <c r="AK31" i="5" s="1"/>
  <c r="W31" i="5"/>
  <c r="X31" i="5" s="1"/>
  <c r="J31" i="5"/>
  <c r="K31" i="5" s="1"/>
  <c r="BB30" i="5"/>
  <c r="BC30" i="5" s="1"/>
  <c r="AZ30" i="5"/>
  <c r="BA30" i="5" s="1"/>
  <c r="AX30" i="5"/>
  <c r="AY30" i="5" s="1"/>
  <c r="AW30" i="5"/>
  <c r="AJ30" i="5"/>
  <c r="AK30" i="5" s="1"/>
  <c r="W30" i="5"/>
  <c r="Y30" i="5" s="1"/>
  <c r="J30" i="5"/>
  <c r="L30" i="5" s="1"/>
  <c r="BB29" i="5"/>
  <c r="BC29" i="5" s="1"/>
  <c r="AZ29" i="5"/>
  <c r="BA29" i="5" s="1"/>
  <c r="AX29" i="5"/>
  <c r="AY29" i="5" s="1"/>
  <c r="AW29" i="5"/>
  <c r="AJ29" i="5"/>
  <c r="AK29" i="5" s="1"/>
  <c r="W29" i="5"/>
  <c r="Y29" i="5" s="1"/>
  <c r="J29" i="5"/>
  <c r="L29" i="5" s="1"/>
  <c r="BB28" i="5"/>
  <c r="BC28" i="5" s="1"/>
  <c r="AZ28" i="5"/>
  <c r="BA28" i="5" s="1"/>
  <c r="AX28" i="5"/>
  <c r="AY28" i="5" s="1"/>
  <c r="AW28" i="5"/>
  <c r="AJ28" i="5"/>
  <c r="AK28" i="5" s="1"/>
  <c r="W28" i="5"/>
  <c r="X28" i="5" s="1"/>
  <c r="J28" i="5"/>
  <c r="L28" i="5" s="1"/>
  <c r="BB27" i="5"/>
  <c r="BC27" i="5" s="1"/>
  <c r="AZ27" i="5"/>
  <c r="BA27" i="5" s="1"/>
  <c r="AX27" i="5"/>
  <c r="AY27" i="5" s="1"/>
  <c r="AW27" i="5"/>
  <c r="AJ27" i="5"/>
  <c r="AK27" i="5" s="1"/>
  <c r="W27" i="5"/>
  <c r="X27" i="5" s="1"/>
  <c r="J27" i="5"/>
  <c r="L27" i="5" s="1"/>
  <c r="BB26" i="5"/>
  <c r="BC26" i="5" s="1"/>
  <c r="AZ26" i="5"/>
  <c r="BA26" i="5" s="1"/>
  <c r="AX26" i="5"/>
  <c r="AY26" i="5" s="1"/>
  <c r="AW26" i="5"/>
  <c r="AJ26" i="5"/>
  <c r="AK26" i="5" s="1"/>
  <c r="W26" i="5"/>
  <c r="Y26" i="5" s="1"/>
  <c r="J26" i="5"/>
  <c r="L26" i="5" s="1"/>
  <c r="BB25" i="5"/>
  <c r="BC25" i="5" s="1"/>
  <c r="AZ25" i="5"/>
  <c r="BA25" i="5" s="1"/>
  <c r="AX25" i="5"/>
  <c r="AY25" i="5" s="1"/>
  <c r="AW25" i="5"/>
  <c r="AJ25" i="5"/>
  <c r="AK25" i="5" s="1"/>
  <c r="W25" i="5"/>
  <c r="Y25" i="5" s="1"/>
  <c r="L25" i="5"/>
  <c r="K25" i="5"/>
  <c r="J25" i="5"/>
  <c r="BB24" i="5"/>
  <c r="BC24" i="5" s="1"/>
  <c r="AZ24" i="5"/>
  <c r="BA24" i="5" s="1"/>
  <c r="AX24" i="5"/>
  <c r="AY24" i="5" s="1"/>
  <c r="AW24" i="5"/>
  <c r="AJ24" i="5"/>
  <c r="AK24" i="5" s="1"/>
  <c r="W24" i="5"/>
  <c r="X24" i="5" s="1"/>
  <c r="L24" i="5"/>
  <c r="K24" i="5"/>
  <c r="J24" i="5"/>
  <c r="BB23" i="5"/>
  <c r="BC23" i="5" s="1"/>
  <c r="AZ23" i="5"/>
  <c r="BA23" i="5" s="1"/>
  <c r="AX23" i="5"/>
  <c r="AY23" i="5" s="1"/>
  <c r="AW23" i="5"/>
  <c r="AJ23" i="5"/>
  <c r="AK23" i="5" s="1"/>
  <c r="W23" i="5"/>
  <c r="Y23" i="5" s="1"/>
  <c r="L23" i="5"/>
  <c r="J23" i="5"/>
  <c r="K23" i="5" s="1"/>
  <c r="BB21" i="5"/>
  <c r="BC21" i="5" s="1"/>
  <c r="AZ21" i="5"/>
  <c r="BA21" i="5" s="1"/>
  <c r="AX21" i="5"/>
  <c r="AY21" i="5" s="1"/>
  <c r="AW21" i="5"/>
  <c r="AJ21" i="5"/>
  <c r="AK21" i="5" s="1"/>
  <c r="W21" i="5"/>
  <c r="Y21" i="5" s="1"/>
  <c r="J21" i="5"/>
  <c r="L21" i="5" s="1"/>
  <c r="BB20" i="5"/>
  <c r="BC20" i="5" s="1"/>
  <c r="AZ20" i="5"/>
  <c r="BA20" i="5" s="1"/>
  <c r="AX20" i="5"/>
  <c r="AY20" i="5" s="1"/>
  <c r="AW20" i="5"/>
  <c r="AJ20" i="5"/>
  <c r="AK20" i="5" s="1"/>
  <c r="W20" i="5"/>
  <c r="Y20" i="5" s="1"/>
  <c r="J20" i="5"/>
  <c r="L20" i="5" s="1"/>
  <c r="BB19" i="5"/>
  <c r="BC19" i="5" s="1"/>
  <c r="AZ19" i="5"/>
  <c r="BA19" i="5" s="1"/>
  <c r="AX19" i="5"/>
  <c r="AY19" i="5" s="1"/>
  <c r="AW19" i="5"/>
  <c r="AJ19" i="5"/>
  <c r="AK19" i="5" s="1"/>
  <c r="W19" i="5"/>
  <c r="Y19" i="5" s="1"/>
  <c r="J19" i="5"/>
  <c r="L19" i="5" s="1"/>
  <c r="BB18" i="5"/>
  <c r="BC18" i="5" s="1"/>
  <c r="AZ18" i="5"/>
  <c r="BA18" i="5" s="1"/>
  <c r="AX18" i="5"/>
  <c r="AY18" i="5" s="1"/>
  <c r="AW18" i="5"/>
  <c r="AJ18" i="5"/>
  <c r="AK18" i="5" s="1"/>
  <c r="W18" i="5"/>
  <c r="Y18" i="5" s="1"/>
  <c r="J18" i="5"/>
  <c r="K18" i="5" s="1"/>
  <c r="BB17" i="5"/>
  <c r="BC17" i="5" s="1"/>
  <c r="AZ17" i="5"/>
  <c r="BA17" i="5" s="1"/>
  <c r="AX17" i="5"/>
  <c r="AY17" i="5" s="1"/>
  <c r="AW17" i="5"/>
  <c r="AJ17" i="5"/>
  <c r="AK17" i="5" s="1"/>
  <c r="W17" i="5"/>
  <c r="X17" i="5" s="1"/>
  <c r="J17" i="5"/>
  <c r="L17" i="5" s="1"/>
  <c r="BB16" i="5"/>
  <c r="BC16" i="5" s="1"/>
  <c r="AZ16" i="5"/>
  <c r="BA16" i="5" s="1"/>
  <c r="AX16" i="5"/>
  <c r="AY16" i="5" s="1"/>
  <c r="AW16" i="5"/>
  <c r="AJ16" i="5"/>
  <c r="AK16" i="5" s="1"/>
  <c r="W16" i="5"/>
  <c r="X16" i="5" s="1"/>
  <c r="L16" i="5"/>
  <c r="K16" i="5"/>
  <c r="J16" i="5"/>
  <c r="BB15" i="5"/>
  <c r="BC15" i="5" s="1"/>
  <c r="AZ15" i="5"/>
  <c r="BA15" i="5" s="1"/>
  <c r="AX15" i="5"/>
  <c r="AY15" i="5" s="1"/>
  <c r="AW15" i="5"/>
  <c r="AJ15" i="5"/>
  <c r="AK15" i="5" s="1"/>
  <c r="W15" i="5"/>
  <c r="X15" i="5" s="1"/>
  <c r="L15" i="5"/>
  <c r="J15" i="5"/>
  <c r="K15" i="5" s="1"/>
  <c r="BB14" i="5"/>
  <c r="BC14" i="5" s="1"/>
  <c r="AZ14" i="5"/>
  <c r="BA14" i="5" s="1"/>
  <c r="AX14" i="5"/>
  <c r="AY14" i="5" s="1"/>
  <c r="AW14" i="5"/>
  <c r="AJ14" i="5"/>
  <c r="AK14" i="5" s="1"/>
  <c r="W14" i="5"/>
  <c r="Y14" i="5" s="1"/>
  <c r="J14" i="5"/>
  <c r="K14" i="5" s="1"/>
  <c r="BB13" i="5"/>
  <c r="BC13" i="5" s="1"/>
  <c r="AZ13" i="5"/>
  <c r="BA13" i="5" s="1"/>
  <c r="AX13" i="5"/>
  <c r="AY13" i="5" s="1"/>
  <c r="AW13" i="5"/>
  <c r="AJ13" i="5"/>
  <c r="AK13" i="5" s="1"/>
  <c r="W13" i="5"/>
  <c r="Y13" i="5" s="1"/>
  <c r="J13" i="5"/>
  <c r="L13" i="5" s="1"/>
  <c r="BB12" i="5"/>
  <c r="BC12" i="5" s="1"/>
  <c r="AZ12" i="5"/>
  <c r="BA12" i="5" s="1"/>
  <c r="AX12" i="5"/>
  <c r="AY12" i="5" s="1"/>
  <c r="AW12" i="5"/>
  <c r="AJ12" i="5"/>
  <c r="AK12" i="5" s="1"/>
  <c r="W12" i="5"/>
  <c r="Y12" i="5" s="1"/>
  <c r="J12" i="5"/>
  <c r="L12" i="5" s="1"/>
  <c r="BB11" i="5"/>
  <c r="BC11" i="5" s="1"/>
  <c r="AZ11" i="5"/>
  <c r="BA11" i="5" s="1"/>
  <c r="AX11" i="5"/>
  <c r="AY11" i="5" s="1"/>
  <c r="AW11" i="5"/>
  <c r="AJ11" i="5"/>
  <c r="AK11" i="5" s="1"/>
  <c r="W11" i="5"/>
  <c r="X11" i="5" s="1"/>
  <c r="J11" i="5"/>
  <c r="L11" i="5" s="1"/>
  <c r="BB10" i="5"/>
  <c r="BC10" i="5" s="1"/>
  <c r="AZ10" i="5"/>
  <c r="BA10" i="5" s="1"/>
  <c r="AX10" i="5"/>
  <c r="AY10" i="5" s="1"/>
  <c r="AW10" i="5"/>
  <c r="AJ10" i="5"/>
  <c r="AK10" i="5" s="1"/>
  <c r="W10" i="5"/>
  <c r="X10" i="5" s="1"/>
  <c r="J10" i="5"/>
  <c r="L10" i="5" s="1"/>
  <c r="BB9" i="5"/>
  <c r="BC9" i="5" s="1"/>
  <c r="AZ9" i="5"/>
  <c r="BA9" i="5" s="1"/>
  <c r="AX9" i="5"/>
  <c r="AY9" i="5" s="1"/>
  <c r="AW9" i="5"/>
  <c r="AJ9" i="5"/>
  <c r="AK9" i="5" s="1"/>
  <c r="W9" i="5"/>
  <c r="X9" i="5" s="1"/>
  <c r="J9" i="5"/>
  <c r="L9" i="5" s="1"/>
  <c r="BB8" i="5"/>
  <c r="BC8" i="5" s="1"/>
  <c r="AZ8" i="5"/>
  <c r="BA8" i="5" s="1"/>
  <c r="AX8" i="5"/>
  <c r="AY8" i="5" s="1"/>
  <c r="AW8" i="5"/>
  <c r="AJ8" i="5"/>
  <c r="AK8" i="5" s="1"/>
  <c r="W8" i="5"/>
  <c r="X8" i="5" s="1"/>
  <c r="L8" i="5"/>
  <c r="K8" i="5"/>
  <c r="J8" i="5"/>
  <c r="BB7" i="5"/>
  <c r="BC7" i="5" s="1"/>
  <c r="AZ7" i="5"/>
  <c r="BA7" i="5" s="1"/>
  <c r="AX7" i="5"/>
  <c r="AY7" i="5" s="1"/>
  <c r="AW7" i="5"/>
  <c r="AJ7" i="5"/>
  <c r="AK7" i="5" s="1"/>
  <c r="W7" i="5"/>
  <c r="X7" i="5" s="1"/>
  <c r="L7" i="5"/>
  <c r="J7" i="5"/>
  <c r="K7" i="5" s="1"/>
  <c r="BB6" i="5"/>
  <c r="BC6" i="5" s="1"/>
  <c r="AZ6" i="5"/>
  <c r="BA6" i="5" s="1"/>
  <c r="AX6" i="5"/>
  <c r="AY6" i="5" s="1"/>
  <c r="AW6" i="5"/>
  <c r="AJ6" i="5"/>
  <c r="AK6" i="5" s="1"/>
  <c r="W6" i="5"/>
  <c r="X6" i="5" s="1"/>
  <c r="J6" i="5"/>
  <c r="K6" i="5" s="1"/>
  <c r="N1" i="5"/>
  <c r="AW1" i="5" s="1"/>
  <c r="BB22" i="4"/>
  <c r="BC22" i="4" s="1"/>
  <c r="AZ22" i="4"/>
  <c r="BA22" i="4" s="1"/>
  <c r="AX22" i="4"/>
  <c r="AY22" i="4" s="1"/>
  <c r="AW22" i="4"/>
  <c r="AL22" i="4"/>
  <c r="AJ22" i="4"/>
  <c r="AK22" i="4" s="1"/>
  <c r="W22" i="4"/>
  <c r="X22" i="4" s="1"/>
  <c r="J22" i="4"/>
  <c r="K22" i="4" s="1"/>
  <c r="BB35" i="4"/>
  <c r="BC35" i="4" s="1"/>
  <c r="AZ35" i="4"/>
  <c r="BA35" i="4" s="1"/>
  <c r="AX35" i="4"/>
  <c r="AY35" i="4" s="1"/>
  <c r="AW35" i="4"/>
  <c r="AJ35" i="4"/>
  <c r="AK35" i="4" s="1"/>
  <c r="W35" i="4"/>
  <c r="X35" i="4" s="1"/>
  <c r="J35" i="4"/>
  <c r="K35" i="4" s="1"/>
  <c r="BB34" i="4"/>
  <c r="BC34" i="4" s="1"/>
  <c r="AZ34" i="4"/>
  <c r="BA34" i="4" s="1"/>
  <c r="AX34" i="4"/>
  <c r="AY34" i="4" s="1"/>
  <c r="AW34" i="4"/>
  <c r="AJ34" i="4"/>
  <c r="AK34" i="4" s="1"/>
  <c r="W34" i="4"/>
  <c r="Y34" i="4" s="1"/>
  <c r="J34" i="4"/>
  <c r="L34" i="4" s="1"/>
  <c r="BB33" i="4"/>
  <c r="BC33" i="4" s="1"/>
  <c r="AZ33" i="4"/>
  <c r="BA33" i="4" s="1"/>
  <c r="AX33" i="4"/>
  <c r="AY33" i="4" s="1"/>
  <c r="AW33" i="4"/>
  <c r="AJ33" i="4"/>
  <c r="AK33" i="4" s="1"/>
  <c r="W33" i="4"/>
  <c r="Y33" i="4" s="1"/>
  <c r="J33" i="4"/>
  <c r="L33" i="4" s="1"/>
  <c r="BB32" i="4"/>
  <c r="BC32" i="4" s="1"/>
  <c r="AZ32" i="4"/>
  <c r="BA32" i="4" s="1"/>
  <c r="AX32" i="4"/>
  <c r="AY32" i="4" s="1"/>
  <c r="AW32" i="4"/>
  <c r="AJ32" i="4"/>
  <c r="AK32" i="4" s="1"/>
  <c r="W32" i="4"/>
  <c r="Y32" i="4" s="1"/>
  <c r="J32" i="4"/>
  <c r="K32" i="4" s="1"/>
  <c r="BB31" i="4"/>
  <c r="BC31" i="4" s="1"/>
  <c r="AZ31" i="4"/>
  <c r="BA31" i="4" s="1"/>
  <c r="AX31" i="4"/>
  <c r="AY31" i="4" s="1"/>
  <c r="AW31" i="4"/>
  <c r="AJ31" i="4"/>
  <c r="AK31" i="4" s="1"/>
  <c r="W31" i="4"/>
  <c r="X31" i="4" s="1"/>
  <c r="L31" i="4"/>
  <c r="J31" i="4"/>
  <c r="K31" i="4" s="1"/>
  <c r="BB30" i="4"/>
  <c r="BC30" i="4" s="1"/>
  <c r="AZ30" i="4"/>
  <c r="BA30" i="4" s="1"/>
  <c r="AX30" i="4"/>
  <c r="AY30" i="4" s="1"/>
  <c r="AW30" i="4"/>
  <c r="AJ30" i="4"/>
  <c r="AK30" i="4" s="1"/>
  <c r="W30" i="4"/>
  <c r="X30" i="4" s="1"/>
  <c r="J30" i="4"/>
  <c r="L30" i="4" s="1"/>
  <c r="BB29" i="4"/>
  <c r="BC29" i="4" s="1"/>
  <c r="AZ29" i="4"/>
  <c r="BA29" i="4" s="1"/>
  <c r="AX29" i="4"/>
  <c r="AY29" i="4" s="1"/>
  <c r="AW29" i="4"/>
  <c r="AJ29" i="4"/>
  <c r="AK29" i="4" s="1"/>
  <c r="W29" i="4"/>
  <c r="X29" i="4" s="1"/>
  <c r="L29" i="4"/>
  <c r="J29" i="4"/>
  <c r="K29" i="4" s="1"/>
  <c r="BB28" i="4"/>
  <c r="BC28" i="4" s="1"/>
  <c r="AZ28" i="4"/>
  <c r="BA28" i="4" s="1"/>
  <c r="AX28" i="4"/>
  <c r="AY28" i="4" s="1"/>
  <c r="AW28" i="4"/>
  <c r="AL28" i="4"/>
  <c r="AJ28" i="4"/>
  <c r="AK28" i="4" s="1"/>
  <c r="W28" i="4"/>
  <c r="Y28" i="4" s="1"/>
  <c r="J28" i="4"/>
  <c r="K28" i="4" s="1"/>
  <c r="BB27" i="4"/>
  <c r="BC27" i="4" s="1"/>
  <c r="AZ27" i="4"/>
  <c r="BA27" i="4" s="1"/>
  <c r="AX27" i="4"/>
  <c r="AY27" i="4" s="1"/>
  <c r="AW27" i="4"/>
  <c r="AJ27" i="4"/>
  <c r="AK27" i="4" s="1"/>
  <c r="W27" i="4"/>
  <c r="Y27" i="4" s="1"/>
  <c r="J27" i="4"/>
  <c r="K27" i="4" s="1"/>
  <c r="BB26" i="4"/>
  <c r="BC26" i="4" s="1"/>
  <c r="AZ26" i="4"/>
  <c r="BA26" i="4" s="1"/>
  <c r="AX26" i="4"/>
  <c r="AY26" i="4" s="1"/>
  <c r="AW26" i="4"/>
  <c r="AJ26" i="4"/>
  <c r="AK26" i="4" s="1"/>
  <c r="W26" i="4"/>
  <c r="Y26" i="4" s="1"/>
  <c r="J26" i="4"/>
  <c r="K26" i="4" s="1"/>
  <c r="BB25" i="4"/>
  <c r="BC25" i="4" s="1"/>
  <c r="AZ25" i="4"/>
  <c r="BA25" i="4" s="1"/>
  <c r="AX25" i="4"/>
  <c r="AY25" i="4" s="1"/>
  <c r="AW25" i="4"/>
  <c r="AJ25" i="4"/>
  <c r="AK25" i="4" s="1"/>
  <c r="W25" i="4"/>
  <c r="X25" i="4" s="1"/>
  <c r="J25" i="4"/>
  <c r="L25" i="4" s="1"/>
  <c r="BB24" i="4"/>
  <c r="BC24" i="4" s="1"/>
  <c r="AZ24" i="4"/>
  <c r="BA24" i="4" s="1"/>
  <c r="AX24" i="4"/>
  <c r="AY24" i="4" s="1"/>
  <c r="AW24" i="4"/>
  <c r="AJ24" i="4"/>
  <c r="AK24" i="4" s="1"/>
  <c r="W24" i="4"/>
  <c r="Y24" i="4" s="1"/>
  <c r="J24" i="4"/>
  <c r="K24" i="4" s="1"/>
  <c r="BB23" i="4"/>
  <c r="BC23" i="4" s="1"/>
  <c r="AZ23" i="4"/>
  <c r="BA23" i="4" s="1"/>
  <c r="AX23" i="4"/>
  <c r="AY23" i="4" s="1"/>
  <c r="AW23" i="4"/>
  <c r="AJ23" i="4"/>
  <c r="AK23" i="4" s="1"/>
  <c r="W23" i="4"/>
  <c r="Y23" i="4" s="1"/>
  <c r="L23" i="4"/>
  <c r="J23" i="4"/>
  <c r="K23" i="4" s="1"/>
  <c r="BB21" i="4"/>
  <c r="BC21" i="4" s="1"/>
  <c r="AZ21" i="4"/>
  <c r="BA21" i="4" s="1"/>
  <c r="AX21" i="4"/>
  <c r="AY21" i="4" s="1"/>
  <c r="AW21" i="4"/>
  <c r="AJ21" i="4"/>
  <c r="AK21" i="4" s="1"/>
  <c r="W21" i="4"/>
  <c r="Y21" i="4" s="1"/>
  <c r="J21" i="4"/>
  <c r="L21" i="4" s="1"/>
  <c r="BB20" i="4"/>
  <c r="BC20" i="4" s="1"/>
  <c r="AZ20" i="4"/>
  <c r="BA20" i="4" s="1"/>
  <c r="AX20" i="4"/>
  <c r="AY20" i="4" s="1"/>
  <c r="AW20" i="4"/>
  <c r="AJ20" i="4"/>
  <c r="AK20" i="4" s="1"/>
  <c r="W20" i="4"/>
  <c r="X20" i="4" s="1"/>
  <c r="J20" i="4"/>
  <c r="L20" i="4" s="1"/>
  <c r="BB19" i="4"/>
  <c r="BC19" i="4" s="1"/>
  <c r="AZ19" i="4"/>
  <c r="BA19" i="4" s="1"/>
  <c r="AX19" i="4"/>
  <c r="AY19" i="4" s="1"/>
  <c r="AW19" i="4"/>
  <c r="AL19" i="4"/>
  <c r="AJ19" i="4"/>
  <c r="AK19" i="4" s="1"/>
  <c r="W19" i="4"/>
  <c r="Y19" i="4" s="1"/>
  <c r="J19" i="4"/>
  <c r="K19" i="4" s="1"/>
  <c r="BB18" i="4"/>
  <c r="BC18" i="4" s="1"/>
  <c r="AZ18" i="4"/>
  <c r="BA18" i="4" s="1"/>
  <c r="AX18" i="4"/>
  <c r="AY18" i="4" s="1"/>
  <c r="AW18" i="4"/>
  <c r="AJ18" i="4"/>
  <c r="AK18" i="4" s="1"/>
  <c r="W18" i="4"/>
  <c r="Y18" i="4" s="1"/>
  <c r="J18" i="4"/>
  <c r="K18" i="4" s="1"/>
  <c r="BB17" i="4"/>
  <c r="BC17" i="4" s="1"/>
  <c r="AZ17" i="4"/>
  <c r="BA17" i="4" s="1"/>
  <c r="AX17" i="4"/>
  <c r="AY17" i="4" s="1"/>
  <c r="AW17" i="4"/>
  <c r="AJ17" i="4"/>
  <c r="AK17" i="4" s="1"/>
  <c r="W17" i="4"/>
  <c r="Y17" i="4" s="1"/>
  <c r="J17" i="4"/>
  <c r="K17" i="4" s="1"/>
  <c r="BB16" i="4"/>
  <c r="BC16" i="4" s="1"/>
  <c r="AZ16" i="4"/>
  <c r="BA16" i="4" s="1"/>
  <c r="AX16" i="4"/>
  <c r="AY16" i="4" s="1"/>
  <c r="AW16" i="4"/>
  <c r="AJ16" i="4"/>
  <c r="AK16" i="4" s="1"/>
  <c r="W16" i="4"/>
  <c r="Y16" i="4" s="1"/>
  <c r="J16" i="4"/>
  <c r="L16" i="4" s="1"/>
  <c r="BB15" i="4"/>
  <c r="BC15" i="4" s="1"/>
  <c r="AZ15" i="4"/>
  <c r="BA15" i="4" s="1"/>
  <c r="AX15" i="4"/>
  <c r="AY15" i="4" s="1"/>
  <c r="AW15" i="4"/>
  <c r="AJ15" i="4"/>
  <c r="AK15" i="4" s="1"/>
  <c r="W15" i="4"/>
  <c r="X15" i="4" s="1"/>
  <c r="J15" i="4"/>
  <c r="K15" i="4" s="1"/>
  <c r="BB14" i="4"/>
  <c r="BC14" i="4" s="1"/>
  <c r="AZ14" i="4"/>
  <c r="BA14" i="4" s="1"/>
  <c r="AX14" i="4"/>
  <c r="AY14" i="4" s="1"/>
  <c r="AW14" i="4"/>
  <c r="AJ14" i="4"/>
  <c r="AK14" i="4" s="1"/>
  <c r="W14" i="4"/>
  <c r="X14" i="4" s="1"/>
  <c r="L14" i="4"/>
  <c r="J14" i="4"/>
  <c r="K14" i="4" s="1"/>
  <c r="BB13" i="4"/>
  <c r="BC13" i="4" s="1"/>
  <c r="AZ13" i="4"/>
  <c r="BA13" i="4" s="1"/>
  <c r="AX13" i="4"/>
  <c r="AY13" i="4" s="1"/>
  <c r="AW13" i="4"/>
  <c r="AJ13" i="4"/>
  <c r="AK13" i="4" s="1"/>
  <c r="W13" i="4"/>
  <c r="X13" i="4" s="1"/>
  <c r="J13" i="4"/>
  <c r="K13" i="4" s="1"/>
  <c r="BB12" i="4"/>
  <c r="BC12" i="4" s="1"/>
  <c r="AZ12" i="4"/>
  <c r="BA12" i="4" s="1"/>
  <c r="AX12" i="4"/>
  <c r="AY12" i="4" s="1"/>
  <c r="AW12" i="4"/>
  <c r="AJ12" i="4"/>
  <c r="AK12" i="4" s="1"/>
  <c r="W12" i="4"/>
  <c r="X12" i="4" s="1"/>
  <c r="J12" i="4"/>
  <c r="L12" i="4" s="1"/>
  <c r="BB11" i="4"/>
  <c r="BC11" i="4" s="1"/>
  <c r="AZ11" i="4"/>
  <c r="BA11" i="4" s="1"/>
  <c r="AX11" i="4"/>
  <c r="AY11" i="4" s="1"/>
  <c r="AW11" i="4"/>
  <c r="AL11" i="4"/>
  <c r="AJ11" i="4"/>
  <c r="AK11" i="4" s="1"/>
  <c r="W11" i="4"/>
  <c r="X11" i="4" s="1"/>
  <c r="J11" i="4"/>
  <c r="K11" i="4" s="1"/>
  <c r="BB10" i="4"/>
  <c r="BC10" i="4" s="1"/>
  <c r="AZ10" i="4"/>
  <c r="BA10" i="4" s="1"/>
  <c r="AX10" i="4"/>
  <c r="AY10" i="4" s="1"/>
  <c r="AW10" i="4"/>
  <c r="AJ10" i="4"/>
  <c r="AK10" i="4" s="1"/>
  <c r="W10" i="4"/>
  <c r="X10" i="4" s="1"/>
  <c r="J10" i="4"/>
  <c r="K10" i="4" s="1"/>
  <c r="BB9" i="4"/>
  <c r="BC9" i="4" s="1"/>
  <c r="AZ9" i="4"/>
  <c r="BA9" i="4" s="1"/>
  <c r="AX9" i="4"/>
  <c r="AY9" i="4" s="1"/>
  <c r="AW9" i="4"/>
  <c r="AJ9" i="4"/>
  <c r="AK9" i="4" s="1"/>
  <c r="W9" i="4"/>
  <c r="Y9" i="4" s="1"/>
  <c r="J9" i="4"/>
  <c r="K9" i="4" s="1"/>
  <c r="BB8" i="4"/>
  <c r="BC8" i="4" s="1"/>
  <c r="AZ8" i="4"/>
  <c r="BA8" i="4" s="1"/>
  <c r="AX8" i="4"/>
  <c r="AY8" i="4" s="1"/>
  <c r="AW8" i="4"/>
  <c r="AJ8" i="4"/>
  <c r="AK8" i="4" s="1"/>
  <c r="W8" i="4"/>
  <c r="X8" i="4" s="1"/>
  <c r="J8" i="4"/>
  <c r="L8" i="4" s="1"/>
  <c r="BB7" i="4"/>
  <c r="BC7" i="4" s="1"/>
  <c r="AZ7" i="4"/>
  <c r="BA7" i="4" s="1"/>
  <c r="AX7" i="4"/>
  <c r="AY7" i="4" s="1"/>
  <c r="AW7" i="4"/>
  <c r="AJ7" i="4"/>
  <c r="AK7" i="4" s="1"/>
  <c r="W7" i="4"/>
  <c r="X7" i="4" s="1"/>
  <c r="J7" i="4"/>
  <c r="K7" i="4" s="1"/>
  <c r="BB6" i="4"/>
  <c r="BC6" i="4" s="1"/>
  <c r="AZ6" i="4"/>
  <c r="BA6" i="4" s="1"/>
  <c r="AX6" i="4"/>
  <c r="AY6" i="4" s="1"/>
  <c r="AW6" i="4"/>
  <c r="AJ6" i="4"/>
  <c r="AK6" i="4" s="1"/>
  <c r="W6" i="4"/>
  <c r="L6" i="4"/>
  <c r="J6" i="4"/>
  <c r="K6" i="4" s="1"/>
  <c r="N1" i="4"/>
  <c r="AW1" i="4" s="1"/>
  <c r="BB22" i="3"/>
  <c r="BC22" i="3" s="1"/>
  <c r="AZ22" i="3"/>
  <c r="BA22" i="3" s="1"/>
  <c r="AX22" i="3"/>
  <c r="AY22" i="3" s="1"/>
  <c r="AW22" i="3"/>
  <c r="AJ22" i="3"/>
  <c r="AK22" i="3" s="1"/>
  <c r="W22" i="3"/>
  <c r="Y22" i="3" s="1"/>
  <c r="J22" i="3"/>
  <c r="L22" i="3" s="1"/>
  <c r="BB35" i="3"/>
  <c r="BC35" i="3" s="1"/>
  <c r="AZ35" i="3"/>
  <c r="BA35" i="3" s="1"/>
  <c r="AX35" i="3"/>
  <c r="AY35" i="3" s="1"/>
  <c r="AW35" i="3"/>
  <c r="AJ35" i="3"/>
  <c r="AK35" i="3" s="1"/>
  <c r="W35" i="3"/>
  <c r="Y35" i="3" s="1"/>
  <c r="J35" i="3"/>
  <c r="L35" i="3" s="1"/>
  <c r="BB34" i="3"/>
  <c r="BC34" i="3" s="1"/>
  <c r="AZ34" i="3"/>
  <c r="BA34" i="3" s="1"/>
  <c r="AX34" i="3"/>
  <c r="AY34" i="3" s="1"/>
  <c r="AW34" i="3"/>
  <c r="AJ34" i="3"/>
  <c r="AK34" i="3" s="1"/>
  <c r="W34" i="3"/>
  <c r="Y34" i="3" s="1"/>
  <c r="J34" i="3"/>
  <c r="L34" i="3" s="1"/>
  <c r="BB33" i="3"/>
  <c r="BC33" i="3" s="1"/>
  <c r="AZ33" i="3"/>
  <c r="BA33" i="3" s="1"/>
  <c r="AX33" i="3"/>
  <c r="AY33" i="3" s="1"/>
  <c r="AW33" i="3"/>
  <c r="AJ33" i="3"/>
  <c r="AK33" i="3" s="1"/>
  <c r="W33" i="3"/>
  <c r="Y33" i="3" s="1"/>
  <c r="J33" i="3"/>
  <c r="K33" i="3" s="1"/>
  <c r="BB32" i="3"/>
  <c r="BC32" i="3" s="1"/>
  <c r="AZ32" i="3"/>
  <c r="BA32" i="3" s="1"/>
  <c r="AX32" i="3"/>
  <c r="AY32" i="3" s="1"/>
  <c r="AW32" i="3"/>
  <c r="AJ32" i="3"/>
  <c r="AK32" i="3" s="1"/>
  <c r="W32" i="3"/>
  <c r="Y32" i="3" s="1"/>
  <c r="J32" i="3"/>
  <c r="L32" i="3" s="1"/>
  <c r="BB31" i="3"/>
  <c r="BC31" i="3" s="1"/>
  <c r="AZ31" i="3"/>
  <c r="BA31" i="3" s="1"/>
  <c r="AX31" i="3"/>
  <c r="AY31" i="3" s="1"/>
  <c r="AW31" i="3"/>
  <c r="AJ31" i="3"/>
  <c r="AK31" i="3" s="1"/>
  <c r="W31" i="3"/>
  <c r="Y31" i="3" s="1"/>
  <c r="J31" i="3"/>
  <c r="L31" i="3" s="1"/>
  <c r="BB30" i="3"/>
  <c r="BC30" i="3" s="1"/>
  <c r="AZ30" i="3"/>
  <c r="BA30" i="3" s="1"/>
  <c r="AX30" i="3"/>
  <c r="AY30" i="3" s="1"/>
  <c r="AW30" i="3"/>
  <c r="AJ30" i="3"/>
  <c r="AK30" i="3" s="1"/>
  <c r="W30" i="3"/>
  <c r="Y30" i="3" s="1"/>
  <c r="L30" i="3"/>
  <c r="K30" i="3"/>
  <c r="J30" i="3"/>
  <c r="BB29" i="3"/>
  <c r="BC29" i="3" s="1"/>
  <c r="AZ29" i="3"/>
  <c r="BA29" i="3" s="1"/>
  <c r="AX29" i="3"/>
  <c r="AY29" i="3" s="1"/>
  <c r="AW29" i="3"/>
  <c r="AJ29" i="3"/>
  <c r="AK29" i="3" s="1"/>
  <c r="W29" i="3"/>
  <c r="Y29" i="3" s="1"/>
  <c r="L29" i="3"/>
  <c r="K29" i="3"/>
  <c r="J29" i="3"/>
  <c r="BB28" i="3"/>
  <c r="BC28" i="3" s="1"/>
  <c r="AZ28" i="3"/>
  <c r="BA28" i="3" s="1"/>
  <c r="AX28" i="3"/>
  <c r="AY28" i="3" s="1"/>
  <c r="AW28" i="3"/>
  <c r="AJ28" i="3"/>
  <c r="AK28" i="3" s="1"/>
  <c r="W28" i="3"/>
  <c r="Y28" i="3" s="1"/>
  <c r="J28" i="3"/>
  <c r="L28" i="3" s="1"/>
  <c r="BB27" i="3"/>
  <c r="BC27" i="3" s="1"/>
  <c r="AZ27" i="3"/>
  <c r="BA27" i="3" s="1"/>
  <c r="AX27" i="3"/>
  <c r="AY27" i="3" s="1"/>
  <c r="AW27" i="3"/>
  <c r="AJ27" i="3"/>
  <c r="AK27" i="3" s="1"/>
  <c r="W27" i="3"/>
  <c r="Y27" i="3" s="1"/>
  <c r="J27" i="3"/>
  <c r="L27" i="3" s="1"/>
  <c r="BB26" i="3"/>
  <c r="BC26" i="3" s="1"/>
  <c r="AZ26" i="3"/>
  <c r="BA26" i="3" s="1"/>
  <c r="AX26" i="3"/>
  <c r="AY26" i="3" s="1"/>
  <c r="AW26" i="3"/>
  <c r="AJ26" i="3"/>
  <c r="AK26" i="3" s="1"/>
  <c r="W26" i="3"/>
  <c r="Y26" i="3" s="1"/>
  <c r="J26" i="3"/>
  <c r="L26" i="3" s="1"/>
  <c r="BB25" i="3"/>
  <c r="BC25" i="3" s="1"/>
  <c r="AZ25" i="3"/>
  <c r="BA25" i="3" s="1"/>
  <c r="AX25" i="3"/>
  <c r="AY25" i="3" s="1"/>
  <c r="AW25" i="3"/>
  <c r="AJ25" i="3"/>
  <c r="AK25" i="3" s="1"/>
  <c r="W25" i="3"/>
  <c r="Y25" i="3" s="1"/>
  <c r="J25" i="3"/>
  <c r="L25" i="3" s="1"/>
  <c r="BB24" i="3"/>
  <c r="BC24" i="3" s="1"/>
  <c r="AZ24" i="3"/>
  <c r="BA24" i="3" s="1"/>
  <c r="AX24" i="3"/>
  <c r="AY24" i="3" s="1"/>
  <c r="AW24" i="3"/>
  <c r="AJ24" i="3"/>
  <c r="AK24" i="3" s="1"/>
  <c r="W24" i="3"/>
  <c r="Y24" i="3" s="1"/>
  <c r="J24" i="3"/>
  <c r="L24" i="3" s="1"/>
  <c r="BB23" i="3"/>
  <c r="BC23" i="3" s="1"/>
  <c r="AZ23" i="3"/>
  <c r="BA23" i="3" s="1"/>
  <c r="AX23" i="3"/>
  <c r="AY23" i="3" s="1"/>
  <c r="AW23" i="3"/>
  <c r="AJ23" i="3"/>
  <c r="AK23" i="3" s="1"/>
  <c r="W23" i="3"/>
  <c r="Y23" i="3" s="1"/>
  <c r="J23" i="3"/>
  <c r="K23" i="3" s="1"/>
  <c r="BB21" i="3"/>
  <c r="BC21" i="3" s="1"/>
  <c r="AZ21" i="3"/>
  <c r="BA21" i="3" s="1"/>
  <c r="AX21" i="3"/>
  <c r="AY21" i="3" s="1"/>
  <c r="AW21" i="3"/>
  <c r="AJ21" i="3"/>
  <c r="AK21" i="3" s="1"/>
  <c r="W21" i="3"/>
  <c r="Y21" i="3" s="1"/>
  <c r="L21" i="3"/>
  <c r="K21" i="3"/>
  <c r="J21" i="3"/>
  <c r="BB20" i="3"/>
  <c r="BC20" i="3" s="1"/>
  <c r="AZ20" i="3"/>
  <c r="BA20" i="3" s="1"/>
  <c r="AX20" i="3"/>
  <c r="AY20" i="3" s="1"/>
  <c r="AW20" i="3"/>
  <c r="AJ20" i="3"/>
  <c r="AK20" i="3" s="1"/>
  <c r="W20" i="3"/>
  <c r="Y20" i="3" s="1"/>
  <c r="L20" i="3"/>
  <c r="J20" i="3"/>
  <c r="K20" i="3" s="1"/>
  <c r="BB19" i="3"/>
  <c r="BC19" i="3" s="1"/>
  <c r="AZ19" i="3"/>
  <c r="BA19" i="3" s="1"/>
  <c r="AX19" i="3"/>
  <c r="AY19" i="3" s="1"/>
  <c r="AW19" i="3"/>
  <c r="AJ19" i="3"/>
  <c r="AK19" i="3" s="1"/>
  <c r="W19" i="3"/>
  <c r="Y19" i="3" s="1"/>
  <c r="J19" i="3"/>
  <c r="L19" i="3" s="1"/>
  <c r="BB18" i="3"/>
  <c r="BC18" i="3" s="1"/>
  <c r="AZ18" i="3"/>
  <c r="BA18" i="3" s="1"/>
  <c r="AX18" i="3"/>
  <c r="AY18" i="3" s="1"/>
  <c r="AW18" i="3"/>
  <c r="AJ18" i="3"/>
  <c r="AK18" i="3" s="1"/>
  <c r="W18" i="3"/>
  <c r="Y18" i="3" s="1"/>
  <c r="J18" i="3"/>
  <c r="L18" i="3" s="1"/>
  <c r="BB17" i="3"/>
  <c r="BC17" i="3" s="1"/>
  <c r="AZ17" i="3"/>
  <c r="BA17" i="3" s="1"/>
  <c r="AX17" i="3"/>
  <c r="AY17" i="3" s="1"/>
  <c r="AW17" i="3"/>
  <c r="AJ17" i="3"/>
  <c r="AK17" i="3" s="1"/>
  <c r="W17" i="3"/>
  <c r="Y17" i="3" s="1"/>
  <c r="J17" i="3"/>
  <c r="L17" i="3" s="1"/>
  <c r="BB16" i="3"/>
  <c r="BC16" i="3" s="1"/>
  <c r="AZ16" i="3"/>
  <c r="BA16" i="3" s="1"/>
  <c r="AX16" i="3"/>
  <c r="AY16" i="3" s="1"/>
  <c r="AW16" i="3"/>
  <c r="AJ16" i="3"/>
  <c r="AK16" i="3" s="1"/>
  <c r="W16" i="3"/>
  <c r="Y16" i="3" s="1"/>
  <c r="J16" i="3"/>
  <c r="L16" i="3" s="1"/>
  <c r="BB15" i="3"/>
  <c r="BC15" i="3" s="1"/>
  <c r="AZ15" i="3"/>
  <c r="BA15" i="3" s="1"/>
  <c r="AX15" i="3"/>
  <c r="AY15" i="3" s="1"/>
  <c r="AW15" i="3"/>
  <c r="AJ15" i="3"/>
  <c r="AK15" i="3" s="1"/>
  <c r="W15" i="3"/>
  <c r="Y15" i="3" s="1"/>
  <c r="J15" i="3"/>
  <c r="K15" i="3" s="1"/>
  <c r="BB14" i="3"/>
  <c r="BC14" i="3" s="1"/>
  <c r="AZ14" i="3"/>
  <c r="BA14" i="3" s="1"/>
  <c r="AX14" i="3"/>
  <c r="AY14" i="3" s="1"/>
  <c r="AW14" i="3"/>
  <c r="AJ14" i="3"/>
  <c r="AK14" i="3" s="1"/>
  <c r="W14" i="3"/>
  <c r="Y14" i="3" s="1"/>
  <c r="J14" i="3"/>
  <c r="L14" i="3" s="1"/>
  <c r="BB13" i="3"/>
  <c r="BC13" i="3" s="1"/>
  <c r="AZ13" i="3"/>
  <c r="BA13" i="3" s="1"/>
  <c r="AX13" i="3"/>
  <c r="AY13" i="3" s="1"/>
  <c r="AW13" i="3"/>
  <c r="AJ13" i="3"/>
  <c r="AK13" i="3" s="1"/>
  <c r="W13" i="3"/>
  <c r="Y13" i="3" s="1"/>
  <c r="L13" i="3"/>
  <c r="K13" i="3"/>
  <c r="J13" i="3"/>
  <c r="BB12" i="3"/>
  <c r="BC12" i="3" s="1"/>
  <c r="AZ12" i="3"/>
  <c r="BA12" i="3" s="1"/>
  <c r="AX12" i="3"/>
  <c r="AY12" i="3" s="1"/>
  <c r="AW12" i="3"/>
  <c r="AJ12" i="3"/>
  <c r="AK12" i="3" s="1"/>
  <c r="W12" i="3"/>
  <c r="Y12" i="3" s="1"/>
  <c r="L12" i="3"/>
  <c r="J12" i="3"/>
  <c r="K12" i="3" s="1"/>
  <c r="BB11" i="3"/>
  <c r="BC11" i="3" s="1"/>
  <c r="AZ11" i="3"/>
  <c r="BA11" i="3" s="1"/>
  <c r="AX11" i="3"/>
  <c r="AY11" i="3" s="1"/>
  <c r="AW11" i="3"/>
  <c r="AJ11" i="3"/>
  <c r="AK11" i="3" s="1"/>
  <c r="W11" i="3"/>
  <c r="Y11" i="3" s="1"/>
  <c r="J11" i="3"/>
  <c r="L11" i="3" s="1"/>
  <c r="BB10" i="3"/>
  <c r="BC10" i="3" s="1"/>
  <c r="AZ10" i="3"/>
  <c r="BA10" i="3" s="1"/>
  <c r="AX10" i="3"/>
  <c r="AY10" i="3" s="1"/>
  <c r="AW10" i="3"/>
  <c r="AJ10" i="3"/>
  <c r="AK10" i="3" s="1"/>
  <c r="W10" i="3"/>
  <c r="Y10" i="3" s="1"/>
  <c r="J10" i="3"/>
  <c r="L10" i="3" s="1"/>
  <c r="BB9" i="3"/>
  <c r="BC9" i="3" s="1"/>
  <c r="AZ9" i="3"/>
  <c r="BA9" i="3" s="1"/>
  <c r="AX9" i="3"/>
  <c r="AY9" i="3" s="1"/>
  <c r="AW9" i="3"/>
  <c r="AJ9" i="3"/>
  <c r="AK9" i="3" s="1"/>
  <c r="W9" i="3"/>
  <c r="Y9" i="3" s="1"/>
  <c r="J9" i="3"/>
  <c r="L9" i="3" s="1"/>
  <c r="BB8" i="3"/>
  <c r="BC8" i="3" s="1"/>
  <c r="AZ8" i="3"/>
  <c r="BA8" i="3" s="1"/>
  <c r="AX8" i="3"/>
  <c r="AY8" i="3" s="1"/>
  <c r="AW8" i="3"/>
  <c r="AJ8" i="3"/>
  <c r="AK8" i="3" s="1"/>
  <c r="W8" i="3"/>
  <c r="Y8" i="3" s="1"/>
  <c r="J8" i="3"/>
  <c r="K8" i="3" s="1"/>
  <c r="BB7" i="3"/>
  <c r="BC7" i="3" s="1"/>
  <c r="AZ7" i="3"/>
  <c r="BA7" i="3" s="1"/>
  <c r="AX7" i="3"/>
  <c r="AY7" i="3" s="1"/>
  <c r="AW7" i="3"/>
  <c r="AJ7" i="3"/>
  <c r="AK7" i="3" s="1"/>
  <c r="W7" i="3"/>
  <c r="Y7" i="3" s="1"/>
  <c r="J7" i="3"/>
  <c r="K7" i="3" s="1"/>
  <c r="BB6" i="3"/>
  <c r="BC6" i="3" s="1"/>
  <c r="AZ6" i="3"/>
  <c r="BA6" i="3" s="1"/>
  <c r="AX6" i="3"/>
  <c r="AY6" i="3" s="1"/>
  <c r="AW6" i="3"/>
  <c r="AJ6" i="3"/>
  <c r="AK6" i="3" s="1"/>
  <c r="W6" i="3"/>
  <c r="Y6" i="3" s="1"/>
  <c r="J6" i="3"/>
  <c r="K6" i="3" s="1"/>
  <c r="AN1" i="3"/>
  <c r="N1" i="3"/>
  <c r="AW1" i="3" s="1"/>
  <c r="BB22" i="2"/>
  <c r="BC22" i="2" s="1"/>
  <c r="AZ22" i="2"/>
  <c r="BA22" i="2" s="1"/>
  <c r="AX22" i="2"/>
  <c r="AY22" i="2" s="1"/>
  <c r="AW22" i="2"/>
  <c r="AJ22" i="2"/>
  <c r="AL22" i="2" s="1"/>
  <c r="W22" i="2"/>
  <c r="X22" i="2" s="1"/>
  <c r="J22" i="2"/>
  <c r="BB35" i="2"/>
  <c r="BC35" i="2" s="1"/>
  <c r="AZ35" i="2"/>
  <c r="BA35" i="2" s="1"/>
  <c r="AX35" i="2"/>
  <c r="AY35" i="2" s="1"/>
  <c r="AW35" i="2"/>
  <c r="AJ35" i="2"/>
  <c r="AL35" i="2" s="1"/>
  <c r="W35" i="2"/>
  <c r="Y35" i="2" s="1"/>
  <c r="J35" i="2"/>
  <c r="BB34" i="2"/>
  <c r="BC34" i="2" s="1"/>
  <c r="AZ34" i="2"/>
  <c r="BA34" i="2" s="1"/>
  <c r="AX34" i="2"/>
  <c r="AY34" i="2" s="1"/>
  <c r="AW34" i="2"/>
  <c r="AJ34" i="2"/>
  <c r="AK34" i="2" s="1"/>
  <c r="W34" i="2"/>
  <c r="Y34" i="2" s="1"/>
  <c r="J34" i="2"/>
  <c r="BB33" i="2"/>
  <c r="BC33" i="2" s="1"/>
  <c r="AZ33" i="2"/>
  <c r="BA33" i="2" s="1"/>
  <c r="AX33" i="2"/>
  <c r="AY33" i="2" s="1"/>
  <c r="AW33" i="2"/>
  <c r="AL33" i="2"/>
  <c r="AJ33" i="2"/>
  <c r="AK33" i="2" s="1"/>
  <c r="Y33" i="2"/>
  <c r="W33" i="2"/>
  <c r="X33" i="2" s="1"/>
  <c r="J33" i="2"/>
  <c r="BB32" i="2"/>
  <c r="BC32" i="2" s="1"/>
  <c r="AZ32" i="2"/>
  <c r="BA32" i="2" s="1"/>
  <c r="AX32" i="2"/>
  <c r="AY32" i="2" s="1"/>
  <c r="AW32" i="2"/>
  <c r="AL32" i="2"/>
  <c r="AJ32" i="2"/>
  <c r="AK32" i="2" s="1"/>
  <c r="W32" i="2"/>
  <c r="X32" i="2" s="1"/>
  <c r="J32" i="2"/>
  <c r="BB31" i="2"/>
  <c r="BC31" i="2" s="1"/>
  <c r="BA31" i="2"/>
  <c r="AZ31" i="2"/>
  <c r="AX31" i="2"/>
  <c r="AY31" i="2" s="1"/>
  <c r="AW31" i="2"/>
  <c r="AJ31" i="2"/>
  <c r="AK31" i="2" s="1"/>
  <c r="W31" i="2"/>
  <c r="X31" i="2" s="1"/>
  <c r="J31" i="2"/>
  <c r="BB30" i="2"/>
  <c r="BC30" i="2" s="1"/>
  <c r="AZ30" i="2"/>
  <c r="BA30" i="2" s="1"/>
  <c r="AX30" i="2"/>
  <c r="AY30" i="2" s="1"/>
  <c r="AW30" i="2"/>
  <c r="AJ30" i="2"/>
  <c r="AK30" i="2" s="1"/>
  <c r="W30" i="2"/>
  <c r="Y30" i="2" s="1"/>
  <c r="J30" i="2"/>
  <c r="BB29" i="2"/>
  <c r="BC29" i="2" s="1"/>
  <c r="AZ29" i="2"/>
  <c r="BA29" i="2" s="1"/>
  <c r="AX29" i="2"/>
  <c r="AY29" i="2" s="1"/>
  <c r="AW29" i="2"/>
  <c r="AJ29" i="2"/>
  <c r="AK29" i="2" s="1"/>
  <c r="W29" i="2"/>
  <c r="Y29" i="2" s="1"/>
  <c r="J29" i="2"/>
  <c r="BB28" i="2"/>
  <c r="BC28" i="2" s="1"/>
  <c r="AZ28" i="2"/>
  <c r="BA28" i="2" s="1"/>
  <c r="AX28" i="2"/>
  <c r="AY28" i="2" s="1"/>
  <c r="AW28" i="2"/>
  <c r="AL28" i="2"/>
  <c r="AJ28" i="2"/>
  <c r="AK28" i="2" s="1"/>
  <c r="W28" i="2"/>
  <c r="Y28" i="2" s="1"/>
  <c r="J28" i="2"/>
  <c r="BB27" i="2"/>
  <c r="BC27" i="2" s="1"/>
  <c r="AZ27" i="2"/>
  <c r="BA27" i="2" s="1"/>
  <c r="AX27" i="2"/>
  <c r="AY27" i="2" s="1"/>
  <c r="AW27" i="2"/>
  <c r="AJ27" i="2"/>
  <c r="AK27" i="2" s="1"/>
  <c r="W27" i="2"/>
  <c r="Y27" i="2" s="1"/>
  <c r="J27" i="2"/>
  <c r="BB26" i="2"/>
  <c r="BC26" i="2" s="1"/>
  <c r="AZ26" i="2"/>
  <c r="BA26" i="2" s="1"/>
  <c r="AX26" i="2"/>
  <c r="AY26" i="2" s="1"/>
  <c r="AW26" i="2"/>
  <c r="AJ26" i="2"/>
  <c r="AK26" i="2" s="1"/>
  <c r="W26" i="2"/>
  <c r="Y26" i="2" s="1"/>
  <c r="J26" i="2"/>
  <c r="BB25" i="2"/>
  <c r="BC25" i="2" s="1"/>
  <c r="AZ25" i="2"/>
  <c r="BA25" i="2" s="1"/>
  <c r="AX25" i="2"/>
  <c r="AY25" i="2" s="1"/>
  <c r="AW25" i="2"/>
  <c r="AJ25" i="2"/>
  <c r="AK25" i="2" s="1"/>
  <c r="W25" i="2"/>
  <c r="Y25" i="2" s="1"/>
  <c r="J25" i="2"/>
  <c r="BB24" i="2"/>
  <c r="BC24" i="2" s="1"/>
  <c r="BA24" i="2"/>
  <c r="AZ24" i="2"/>
  <c r="AX24" i="2"/>
  <c r="AY24" i="2" s="1"/>
  <c r="AW24" i="2"/>
  <c r="AJ24" i="2"/>
  <c r="AK24" i="2" s="1"/>
  <c r="W24" i="2"/>
  <c r="Y24" i="2" s="1"/>
  <c r="J24" i="2"/>
  <c r="BB23" i="2"/>
  <c r="BC23" i="2" s="1"/>
  <c r="AZ23" i="2"/>
  <c r="BA23" i="2" s="1"/>
  <c r="AX23" i="2"/>
  <c r="AY23" i="2" s="1"/>
  <c r="AW23" i="2"/>
  <c r="AJ23" i="2"/>
  <c r="AK23" i="2" s="1"/>
  <c r="W23" i="2"/>
  <c r="Y23" i="2" s="1"/>
  <c r="J23" i="2"/>
  <c r="BB21" i="2"/>
  <c r="BC21" i="2" s="1"/>
  <c r="AZ21" i="2"/>
  <c r="BA21" i="2" s="1"/>
  <c r="AX21" i="2"/>
  <c r="AY21" i="2" s="1"/>
  <c r="AW21" i="2"/>
  <c r="AJ21" i="2"/>
  <c r="AK21" i="2" s="1"/>
  <c r="W21" i="2"/>
  <c r="Y21" i="2" s="1"/>
  <c r="J21" i="2"/>
  <c r="BB20" i="2"/>
  <c r="BC20" i="2" s="1"/>
  <c r="AZ20" i="2"/>
  <c r="BA20" i="2" s="1"/>
  <c r="AX20" i="2"/>
  <c r="AY20" i="2" s="1"/>
  <c r="AW20" i="2"/>
  <c r="AJ20" i="2"/>
  <c r="AK20" i="2" s="1"/>
  <c r="W20" i="2"/>
  <c r="Y20" i="2" s="1"/>
  <c r="J20" i="2"/>
  <c r="BB19" i="2"/>
  <c r="BC19" i="2" s="1"/>
  <c r="AZ19" i="2"/>
  <c r="BA19" i="2" s="1"/>
  <c r="AX19" i="2"/>
  <c r="AY19" i="2" s="1"/>
  <c r="AW19" i="2"/>
  <c r="AL19" i="2"/>
  <c r="AJ19" i="2"/>
  <c r="AK19" i="2" s="1"/>
  <c r="W19" i="2"/>
  <c r="Y19" i="2" s="1"/>
  <c r="J19" i="2"/>
  <c r="BB18" i="2"/>
  <c r="BC18" i="2" s="1"/>
  <c r="AZ18" i="2"/>
  <c r="BA18" i="2" s="1"/>
  <c r="AX18" i="2"/>
  <c r="AY18" i="2" s="1"/>
  <c r="AW18" i="2"/>
  <c r="AJ18" i="2"/>
  <c r="AK18" i="2" s="1"/>
  <c r="W18" i="2"/>
  <c r="Y18" i="2" s="1"/>
  <c r="J18" i="2"/>
  <c r="BB17" i="2"/>
  <c r="BC17" i="2" s="1"/>
  <c r="AZ17" i="2"/>
  <c r="BA17" i="2" s="1"/>
  <c r="AX17" i="2"/>
  <c r="AY17" i="2" s="1"/>
  <c r="AW17" i="2"/>
  <c r="AJ17" i="2"/>
  <c r="AK17" i="2" s="1"/>
  <c r="W17" i="2"/>
  <c r="Y17" i="2" s="1"/>
  <c r="J17" i="2"/>
  <c r="BB16" i="2"/>
  <c r="BC16" i="2" s="1"/>
  <c r="AZ16" i="2"/>
  <c r="BA16" i="2" s="1"/>
  <c r="AX16" i="2"/>
  <c r="AY16" i="2" s="1"/>
  <c r="AW16" i="2"/>
  <c r="AJ16" i="2"/>
  <c r="AK16" i="2" s="1"/>
  <c r="W16" i="2"/>
  <c r="Y16" i="2" s="1"/>
  <c r="J16" i="2"/>
  <c r="BB15" i="2"/>
  <c r="BC15" i="2" s="1"/>
  <c r="BA15" i="2"/>
  <c r="AZ15" i="2"/>
  <c r="AX15" i="2"/>
  <c r="AY15" i="2" s="1"/>
  <c r="AW15" i="2"/>
  <c r="AJ15" i="2"/>
  <c r="AK15" i="2" s="1"/>
  <c r="W15" i="2"/>
  <c r="Y15" i="2" s="1"/>
  <c r="J15" i="2"/>
  <c r="BB14" i="2"/>
  <c r="BC14" i="2" s="1"/>
  <c r="AZ14" i="2"/>
  <c r="BA14" i="2" s="1"/>
  <c r="AX14" i="2"/>
  <c r="AY14" i="2" s="1"/>
  <c r="AW14" i="2"/>
  <c r="AJ14" i="2"/>
  <c r="AK14" i="2" s="1"/>
  <c r="W14" i="2"/>
  <c r="Y14" i="2" s="1"/>
  <c r="J14" i="2"/>
  <c r="BB13" i="2"/>
  <c r="BC13" i="2" s="1"/>
  <c r="AZ13" i="2"/>
  <c r="BA13" i="2" s="1"/>
  <c r="AX13" i="2"/>
  <c r="AY13" i="2" s="1"/>
  <c r="AW13" i="2"/>
  <c r="AJ13" i="2"/>
  <c r="AK13" i="2" s="1"/>
  <c r="W13" i="2"/>
  <c r="Y13" i="2" s="1"/>
  <c r="J13" i="2"/>
  <c r="BB12" i="2"/>
  <c r="BC12" i="2" s="1"/>
  <c r="AZ12" i="2"/>
  <c r="BA12" i="2" s="1"/>
  <c r="AX12" i="2"/>
  <c r="AY12" i="2" s="1"/>
  <c r="AW12" i="2"/>
  <c r="AJ12" i="2"/>
  <c r="AK12" i="2" s="1"/>
  <c r="W12" i="2"/>
  <c r="Y12" i="2" s="1"/>
  <c r="J12" i="2"/>
  <c r="BB11" i="2"/>
  <c r="BC11" i="2" s="1"/>
  <c r="AZ11" i="2"/>
  <c r="BA11" i="2" s="1"/>
  <c r="AX11" i="2"/>
  <c r="AY11" i="2" s="1"/>
  <c r="AW11" i="2"/>
  <c r="AL11" i="2"/>
  <c r="AJ11" i="2"/>
  <c r="AK11" i="2" s="1"/>
  <c r="W11" i="2"/>
  <c r="Y11" i="2" s="1"/>
  <c r="J11" i="2"/>
  <c r="BB10" i="2"/>
  <c r="BC10" i="2" s="1"/>
  <c r="AZ10" i="2"/>
  <c r="BA10" i="2" s="1"/>
  <c r="AX10" i="2"/>
  <c r="AY10" i="2" s="1"/>
  <c r="AW10" i="2"/>
  <c r="AJ10" i="2"/>
  <c r="AK10" i="2" s="1"/>
  <c r="W10" i="2"/>
  <c r="Y10" i="2" s="1"/>
  <c r="J10" i="2"/>
  <c r="BB9" i="2"/>
  <c r="BC9" i="2" s="1"/>
  <c r="AZ9" i="2"/>
  <c r="BA9" i="2" s="1"/>
  <c r="AX9" i="2"/>
  <c r="AY9" i="2" s="1"/>
  <c r="AW9" i="2"/>
  <c r="AJ9" i="2"/>
  <c r="AK9" i="2" s="1"/>
  <c r="W9" i="2"/>
  <c r="Y9" i="2" s="1"/>
  <c r="J9" i="2"/>
  <c r="BB8" i="2"/>
  <c r="BC8" i="2" s="1"/>
  <c r="AZ8" i="2"/>
  <c r="BA8" i="2" s="1"/>
  <c r="AX8" i="2"/>
  <c r="AY8" i="2" s="1"/>
  <c r="AW8" i="2"/>
  <c r="AJ8" i="2"/>
  <c r="AK8" i="2" s="1"/>
  <c r="W8" i="2"/>
  <c r="Y8" i="2" s="1"/>
  <c r="J8" i="2"/>
  <c r="BB7" i="2"/>
  <c r="BC7" i="2" s="1"/>
  <c r="BA7" i="2"/>
  <c r="AZ7" i="2"/>
  <c r="AX7" i="2"/>
  <c r="AY7" i="2" s="1"/>
  <c r="AW7" i="2"/>
  <c r="AJ7" i="2"/>
  <c r="AK7" i="2" s="1"/>
  <c r="W7" i="2"/>
  <c r="Y7" i="2" s="1"/>
  <c r="J7" i="2"/>
  <c r="L7" i="2" s="1"/>
  <c r="BB6" i="2"/>
  <c r="BC6" i="2" s="1"/>
  <c r="AZ6" i="2"/>
  <c r="BA6" i="2" s="1"/>
  <c r="AX6" i="2"/>
  <c r="AY6" i="2" s="1"/>
  <c r="AW6" i="2"/>
  <c r="AJ6" i="2"/>
  <c r="AK6" i="2" s="1"/>
  <c r="W6" i="2"/>
  <c r="Y6" i="2" s="1"/>
  <c r="J6" i="2"/>
  <c r="L6" i="2" s="1"/>
  <c r="N1" i="2"/>
  <c r="AW1" i="2" s="1"/>
  <c r="BB22" i="1"/>
  <c r="BC22" i="1" s="1"/>
  <c r="AZ22" i="1"/>
  <c r="BA22" i="1" s="1"/>
  <c r="AX22" i="1"/>
  <c r="AY22" i="1" s="1"/>
  <c r="AW22" i="1"/>
  <c r="AL22" i="1"/>
  <c r="AJ22" i="1"/>
  <c r="AK22" i="1" s="1"/>
  <c r="W22" i="1"/>
  <c r="L22" i="1"/>
  <c r="J22" i="1"/>
  <c r="K22" i="1" s="1"/>
  <c r="BB35" i="1"/>
  <c r="BC35" i="1" s="1"/>
  <c r="AZ35" i="1"/>
  <c r="BA35" i="1" s="1"/>
  <c r="AX35" i="1"/>
  <c r="AY35" i="1" s="1"/>
  <c r="AW35" i="1"/>
  <c r="AJ35" i="1"/>
  <c r="AK35" i="1" s="1"/>
  <c r="W35" i="1"/>
  <c r="J35" i="1"/>
  <c r="L35" i="1" s="1"/>
  <c r="BB34" i="1"/>
  <c r="BC34" i="1" s="1"/>
  <c r="AZ34" i="1"/>
  <c r="BA34" i="1" s="1"/>
  <c r="AX34" i="1"/>
  <c r="AY34" i="1" s="1"/>
  <c r="AW34" i="1"/>
  <c r="AJ34" i="1"/>
  <c r="AK34" i="1" s="1"/>
  <c r="W34" i="1"/>
  <c r="J34" i="1"/>
  <c r="L34" i="1" s="1"/>
  <c r="BB33" i="1"/>
  <c r="BC33" i="1" s="1"/>
  <c r="AZ33" i="1"/>
  <c r="BA33" i="1" s="1"/>
  <c r="AX33" i="1"/>
  <c r="AY33" i="1" s="1"/>
  <c r="AW33" i="1"/>
  <c r="AJ33" i="1"/>
  <c r="AK33" i="1" s="1"/>
  <c r="W33" i="1"/>
  <c r="J33" i="1"/>
  <c r="K33" i="1" s="1"/>
  <c r="BB32" i="1"/>
  <c r="BC32" i="1" s="1"/>
  <c r="AZ32" i="1"/>
  <c r="BA32" i="1" s="1"/>
  <c r="AX32" i="1"/>
  <c r="AY32" i="1" s="1"/>
  <c r="AW32" i="1"/>
  <c r="AJ32" i="1"/>
  <c r="AK32" i="1" s="1"/>
  <c r="W32" i="1"/>
  <c r="J32" i="1"/>
  <c r="K32" i="1" s="1"/>
  <c r="BB31" i="1"/>
  <c r="BC31" i="1" s="1"/>
  <c r="AZ31" i="1"/>
  <c r="BA31" i="1" s="1"/>
  <c r="AY31" i="1"/>
  <c r="AX31" i="1"/>
  <c r="AW31" i="1"/>
  <c r="AJ31" i="1"/>
  <c r="AK31" i="1" s="1"/>
  <c r="W31" i="1"/>
  <c r="L31" i="1"/>
  <c r="J31" i="1"/>
  <c r="K31" i="1" s="1"/>
  <c r="BB30" i="1"/>
  <c r="BC30" i="1" s="1"/>
  <c r="AZ30" i="1"/>
  <c r="BA30" i="1" s="1"/>
  <c r="AX30" i="1"/>
  <c r="AY30" i="1" s="1"/>
  <c r="AW30" i="1"/>
  <c r="AJ30" i="1"/>
  <c r="AK30" i="1" s="1"/>
  <c r="W30" i="1"/>
  <c r="J30" i="1"/>
  <c r="L30" i="1" s="1"/>
  <c r="BB29" i="1"/>
  <c r="BC29" i="1" s="1"/>
  <c r="AZ29" i="1"/>
  <c r="BA29" i="1" s="1"/>
  <c r="AX29" i="1"/>
  <c r="AY29" i="1" s="1"/>
  <c r="AW29" i="1"/>
  <c r="AL29" i="1"/>
  <c r="AJ29" i="1"/>
  <c r="AK29" i="1" s="1"/>
  <c r="W29" i="1"/>
  <c r="J29" i="1"/>
  <c r="L29" i="1" s="1"/>
  <c r="BB28" i="1"/>
  <c r="BC28" i="1" s="1"/>
  <c r="AZ28" i="1"/>
  <c r="BA28" i="1" s="1"/>
  <c r="AX28" i="1"/>
  <c r="AY28" i="1" s="1"/>
  <c r="AW28" i="1"/>
  <c r="AL28" i="1"/>
  <c r="AJ28" i="1"/>
  <c r="AK28" i="1" s="1"/>
  <c r="W28" i="1"/>
  <c r="L28" i="1"/>
  <c r="K28" i="1"/>
  <c r="J28" i="1"/>
  <c r="BB27" i="1"/>
  <c r="BC27" i="1" s="1"/>
  <c r="AZ27" i="1"/>
  <c r="BA27" i="1" s="1"/>
  <c r="AX27" i="1"/>
  <c r="AY27" i="1" s="1"/>
  <c r="AW27" i="1"/>
  <c r="AJ27" i="1"/>
  <c r="AK27" i="1" s="1"/>
  <c r="W27" i="1"/>
  <c r="J27" i="1"/>
  <c r="L27" i="1" s="1"/>
  <c r="BB26" i="1"/>
  <c r="BC26" i="1" s="1"/>
  <c r="AZ26" i="1"/>
  <c r="BA26" i="1" s="1"/>
  <c r="AX26" i="1"/>
  <c r="AY26" i="1" s="1"/>
  <c r="AW26" i="1"/>
  <c r="AJ26" i="1"/>
  <c r="AK26" i="1" s="1"/>
  <c r="W26" i="1"/>
  <c r="J26" i="1"/>
  <c r="K26" i="1" s="1"/>
  <c r="BB25" i="1"/>
  <c r="BC25" i="1" s="1"/>
  <c r="AZ25" i="1"/>
  <c r="BA25" i="1" s="1"/>
  <c r="AX25" i="1"/>
  <c r="AY25" i="1" s="1"/>
  <c r="AW25" i="1"/>
  <c r="AJ25" i="1"/>
  <c r="AK25" i="1" s="1"/>
  <c r="W25" i="1"/>
  <c r="J25" i="1"/>
  <c r="K25" i="1" s="1"/>
  <c r="BB24" i="1"/>
  <c r="BC24" i="1" s="1"/>
  <c r="AZ24" i="1"/>
  <c r="BA24" i="1" s="1"/>
  <c r="AX24" i="1"/>
  <c r="AY24" i="1" s="1"/>
  <c r="AW24" i="1"/>
  <c r="AJ24" i="1"/>
  <c r="AK24" i="1" s="1"/>
  <c r="W24" i="1"/>
  <c r="J24" i="1"/>
  <c r="L24" i="1" s="1"/>
  <c r="BB23" i="1"/>
  <c r="BC23" i="1" s="1"/>
  <c r="AZ23" i="1"/>
  <c r="BA23" i="1" s="1"/>
  <c r="AY23" i="1"/>
  <c r="AX23" i="1"/>
  <c r="AW23" i="1"/>
  <c r="AJ23" i="1"/>
  <c r="AK23" i="1" s="1"/>
  <c r="W23" i="1"/>
  <c r="J23" i="1"/>
  <c r="K23" i="1" s="1"/>
  <c r="BB21" i="1"/>
  <c r="BC21" i="1" s="1"/>
  <c r="AZ21" i="1"/>
  <c r="BA21" i="1" s="1"/>
  <c r="AX21" i="1"/>
  <c r="AY21" i="1" s="1"/>
  <c r="AW21" i="1"/>
  <c r="AJ21" i="1"/>
  <c r="AK21" i="1" s="1"/>
  <c r="W21" i="1"/>
  <c r="J21" i="1"/>
  <c r="L21" i="1" s="1"/>
  <c r="BB20" i="1"/>
  <c r="BC20" i="1" s="1"/>
  <c r="AZ20" i="1"/>
  <c r="BA20" i="1" s="1"/>
  <c r="AX20" i="1"/>
  <c r="AY20" i="1" s="1"/>
  <c r="AW20" i="1"/>
  <c r="AL20" i="1"/>
  <c r="AJ20" i="1"/>
  <c r="AK20" i="1" s="1"/>
  <c r="W20" i="1"/>
  <c r="J20" i="1"/>
  <c r="L20" i="1" s="1"/>
  <c r="BB19" i="1"/>
  <c r="BC19" i="1" s="1"/>
  <c r="AZ19" i="1"/>
  <c r="BA19" i="1" s="1"/>
  <c r="AX19" i="1"/>
  <c r="AY19" i="1" s="1"/>
  <c r="AW19" i="1"/>
  <c r="AL19" i="1"/>
  <c r="AJ19" i="1"/>
  <c r="AK19" i="1" s="1"/>
  <c r="W19" i="1"/>
  <c r="L19" i="1"/>
  <c r="K19" i="1"/>
  <c r="J19" i="1"/>
  <c r="BB18" i="1"/>
  <c r="BC18" i="1" s="1"/>
  <c r="AZ18" i="1"/>
  <c r="BA18" i="1" s="1"/>
  <c r="AX18" i="1"/>
  <c r="AY18" i="1" s="1"/>
  <c r="AW18" i="1"/>
  <c r="AJ18" i="1"/>
  <c r="AK18" i="1" s="1"/>
  <c r="W18" i="1"/>
  <c r="J18" i="1"/>
  <c r="L18" i="1" s="1"/>
  <c r="BB17" i="1"/>
  <c r="BC17" i="1" s="1"/>
  <c r="AZ17" i="1"/>
  <c r="BA17" i="1" s="1"/>
  <c r="AX17" i="1"/>
  <c r="AY17" i="1" s="1"/>
  <c r="AW17" i="1"/>
  <c r="AJ17" i="1"/>
  <c r="AK17" i="1" s="1"/>
  <c r="W17" i="1"/>
  <c r="J17" i="1"/>
  <c r="L17" i="1" s="1"/>
  <c r="BB16" i="1"/>
  <c r="BC16" i="1" s="1"/>
  <c r="AZ16" i="1"/>
  <c r="BA16" i="1" s="1"/>
  <c r="AX16" i="1"/>
  <c r="AY16" i="1" s="1"/>
  <c r="AW16" i="1"/>
  <c r="AJ16" i="1"/>
  <c r="AK16" i="1" s="1"/>
  <c r="W16" i="1"/>
  <c r="J16" i="1"/>
  <c r="K16" i="1" s="1"/>
  <c r="BB15" i="1"/>
  <c r="BC15" i="1" s="1"/>
  <c r="AZ15" i="1"/>
  <c r="BA15" i="1" s="1"/>
  <c r="AX15" i="1"/>
  <c r="AY15" i="1" s="1"/>
  <c r="AW15" i="1"/>
  <c r="AJ15" i="1"/>
  <c r="AK15" i="1" s="1"/>
  <c r="W15" i="1"/>
  <c r="J15" i="1"/>
  <c r="K15" i="1" s="1"/>
  <c r="BB14" i="1"/>
  <c r="BC14" i="1" s="1"/>
  <c r="AZ14" i="1"/>
  <c r="BA14" i="1" s="1"/>
  <c r="AY14" i="1"/>
  <c r="AX14" i="1"/>
  <c r="AW14" i="1"/>
  <c r="AJ14" i="1"/>
  <c r="AK14" i="1" s="1"/>
  <c r="W14" i="1"/>
  <c r="L14" i="1"/>
  <c r="J14" i="1"/>
  <c r="K14" i="1" s="1"/>
  <c r="BB13" i="1"/>
  <c r="BC13" i="1" s="1"/>
  <c r="AZ13" i="1"/>
  <c r="BA13" i="1" s="1"/>
  <c r="AX13" i="1"/>
  <c r="AY13" i="1" s="1"/>
  <c r="AW13" i="1"/>
  <c r="AJ13" i="1"/>
  <c r="AK13" i="1" s="1"/>
  <c r="W13" i="1"/>
  <c r="J13" i="1"/>
  <c r="L13" i="1" s="1"/>
  <c r="BB12" i="1"/>
  <c r="BC12" i="1" s="1"/>
  <c r="AZ12" i="1"/>
  <c r="BA12" i="1" s="1"/>
  <c r="AX12" i="1"/>
  <c r="AY12" i="1" s="1"/>
  <c r="AW12" i="1"/>
  <c r="AL12" i="1"/>
  <c r="AJ12" i="1"/>
  <c r="AK12" i="1" s="1"/>
  <c r="W12" i="1"/>
  <c r="J12" i="1"/>
  <c r="L12" i="1" s="1"/>
  <c r="BB11" i="1"/>
  <c r="BC11" i="1" s="1"/>
  <c r="AZ11" i="1"/>
  <c r="BA11" i="1" s="1"/>
  <c r="AX11" i="1"/>
  <c r="AY11" i="1" s="1"/>
  <c r="AW11" i="1"/>
  <c r="AL11" i="1"/>
  <c r="AJ11" i="1"/>
  <c r="AK11" i="1" s="1"/>
  <c r="W11" i="1"/>
  <c r="Y11" i="1" s="1"/>
  <c r="L11" i="1"/>
  <c r="J11" i="1"/>
  <c r="K11" i="1" s="1"/>
  <c r="BB10" i="1"/>
  <c r="BC10" i="1" s="1"/>
  <c r="AZ10" i="1"/>
  <c r="BA10" i="1" s="1"/>
  <c r="AX10" i="1"/>
  <c r="AY10" i="1" s="1"/>
  <c r="AW10" i="1"/>
  <c r="AJ10" i="1"/>
  <c r="AK10" i="1" s="1"/>
  <c r="W10" i="1"/>
  <c r="Y10" i="1" s="1"/>
  <c r="J10" i="1"/>
  <c r="L10" i="1" s="1"/>
  <c r="BB9" i="1"/>
  <c r="BC9" i="1" s="1"/>
  <c r="AZ9" i="1"/>
  <c r="BA9" i="1" s="1"/>
  <c r="AX9" i="1"/>
  <c r="AY9" i="1" s="1"/>
  <c r="AW9" i="1"/>
  <c r="AJ9" i="1"/>
  <c r="AK9" i="1" s="1"/>
  <c r="X9" i="1"/>
  <c r="W9" i="1"/>
  <c r="Y9" i="1" s="1"/>
  <c r="J9" i="1"/>
  <c r="K9" i="1" s="1"/>
  <c r="BB8" i="1"/>
  <c r="BC8" i="1" s="1"/>
  <c r="AZ8" i="1"/>
  <c r="BA8" i="1" s="1"/>
  <c r="AX8" i="1"/>
  <c r="AY8" i="1" s="1"/>
  <c r="AW8" i="1"/>
  <c r="AJ8" i="1"/>
  <c r="AK8" i="1" s="1"/>
  <c r="W8" i="1"/>
  <c r="Y8" i="1" s="1"/>
  <c r="J8" i="1"/>
  <c r="L8" i="1" s="1"/>
  <c r="BB7" i="1"/>
  <c r="BC7" i="1" s="1"/>
  <c r="AZ7" i="1"/>
  <c r="BA7" i="1" s="1"/>
  <c r="AX7" i="1"/>
  <c r="AY7" i="1" s="1"/>
  <c r="AW7" i="1"/>
  <c r="AJ7" i="1"/>
  <c r="AK7" i="1" s="1"/>
  <c r="W7" i="1"/>
  <c r="Y7" i="1" s="1"/>
  <c r="J7" i="1"/>
  <c r="K7" i="1" s="1"/>
  <c r="BB6" i="1"/>
  <c r="BC6" i="1" s="1"/>
  <c r="AZ6" i="1"/>
  <c r="BA6" i="1" s="1"/>
  <c r="AX6" i="1"/>
  <c r="AY6" i="1" s="1"/>
  <c r="AW6" i="1"/>
  <c r="AJ6" i="1"/>
  <c r="AK6" i="1" s="1"/>
  <c r="W6" i="1"/>
  <c r="Y6" i="1" s="1"/>
  <c r="J6" i="1"/>
  <c r="K6" i="1" s="1"/>
  <c r="N1" i="1"/>
  <c r="K30" i="11" l="1"/>
  <c r="X26" i="11"/>
  <c r="Y25" i="11"/>
  <c r="Y24" i="11"/>
  <c r="L22" i="11"/>
  <c r="X11" i="11"/>
  <c r="Y12" i="11"/>
  <c r="Y16" i="11"/>
  <c r="K16" i="11"/>
  <c r="L15" i="11"/>
  <c r="L18" i="11"/>
  <c r="AK25" i="11"/>
  <c r="AL28" i="11"/>
  <c r="K8" i="11"/>
  <c r="L10" i="11"/>
  <c r="AK20" i="11"/>
  <c r="Y21" i="11"/>
  <c r="X34" i="11"/>
  <c r="Y33" i="11"/>
  <c r="X20" i="11"/>
  <c r="Y18" i="11"/>
  <c r="K24" i="11"/>
  <c r="Y31" i="11"/>
  <c r="Y22" i="11"/>
  <c r="AK10" i="11"/>
  <c r="L28" i="11"/>
  <c r="AK34" i="11"/>
  <c r="AL27" i="11"/>
  <c r="AK11" i="11"/>
  <c r="AK19" i="11"/>
  <c r="K11" i="9"/>
  <c r="K19" i="9"/>
  <c r="K28" i="9"/>
  <c r="K12" i="9"/>
  <c r="K20" i="9"/>
  <c r="K29" i="9"/>
  <c r="K7" i="9"/>
  <c r="K8" i="9"/>
  <c r="L15" i="9"/>
  <c r="K16" i="9"/>
  <c r="L24" i="9"/>
  <c r="K25" i="9"/>
  <c r="L32" i="9"/>
  <c r="K33" i="9"/>
  <c r="K18" i="8"/>
  <c r="K25" i="8"/>
  <c r="K30" i="8"/>
  <c r="K35" i="8"/>
  <c r="L13" i="8"/>
  <c r="K22" i="8"/>
  <c r="K14" i="8"/>
  <c r="L19" i="8"/>
  <c r="K20" i="8"/>
  <c r="K15" i="8"/>
  <c r="K10" i="8"/>
  <c r="K16" i="8"/>
  <c r="K21" i="8"/>
  <c r="K27" i="8"/>
  <c r="L32" i="8"/>
  <c r="K33" i="8"/>
  <c r="K8" i="8"/>
  <c r="K26" i="8"/>
  <c r="K31" i="8"/>
  <c r="L9" i="8"/>
  <c r="K6" i="8"/>
  <c r="K11" i="8"/>
  <c r="K28" i="8"/>
  <c r="AK10" i="7"/>
  <c r="AK18" i="7"/>
  <c r="AK27" i="7"/>
  <c r="AK35" i="7"/>
  <c r="AK13" i="7"/>
  <c r="AK21" i="7"/>
  <c r="AK30" i="7"/>
  <c r="AK6" i="7"/>
  <c r="AK14" i="7"/>
  <c r="AK31" i="7"/>
  <c r="AK9" i="7"/>
  <c r="AK17" i="7"/>
  <c r="AL23" i="7"/>
  <c r="AK26" i="7"/>
  <c r="AK34" i="7"/>
  <c r="AL8" i="6"/>
  <c r="AL12" i="6"/>
  <c r="AL16" i="6"/>
  <c r="AL21" i="6"/>
  <c r="AL29" i="6"/>
  <c r="AL22" i="6"/>
  <c r="AL9" i="6"/>
  <c r="AL13" i="6"/>
  <c r="AL18" i="6"/>
  <c r="AL23" i="6"/>
  <c r="AL26" i="6"/>
  <c r="AL33" i="6"/>
  <c r="AL7" i="6"/>
  <c r="AL11" i="6"/>
  <c r="AL14" i="6"/>
  <c r="AL17" i="6"/>
  <c r="AL20" i="6"/>
  <c r="AL25" i="6"/>
  <c r="AL27" i="6"/>
  <c r="AL30" i="6"/>
  <c r="AL31" i="6"/>
  <c r="AL32" i="6"/>
  <c r="AL35" i="6"/>
  <c r="AL6" i="6"/>
  <c r="AL10" i="6"/>
  <c r="AL15" i="6"/>
  <c r="AL19" i="6"/>
  <c r="AL24" i="6"/>
  <c r="AL28" i="6"/>
  <c r="AL34" i="6"/>
  <c r="K9" i="5"/>
  <c r="K26" i="5"/>
  <c r="K33" i="5"/>
  <c r="K34" i="5"/>
  <c r="K11" i="5"/>
  <c r="L18" i="5"/>
  <c r="K28" i="5"/>
  <c r="AL32" i="5"/>
  <c r="K35" i="5"/>
  <c r="K12" i="5"/>
  <c r="K20" i="5"/>
  <c r="L6" i="5"/>
  <c r="L14" i="5"/>
  <c r="L31" i="5"/>
  <c r="K10" i="5"/>
  <c r="K27" i="5"/>
  <c r="K19" i="5"/>
  <c r="K29" i="5"/>
  <c r="K13" i="5"/>
  <c r="K21" i="5"/>
  <c r="K30" i="5"/>
  <c r="K22" i="5"/>
  <c r="K17" i="5"/>
  <c r="L15" i="4"/>
  <c r="L24" i="4"/>
  <c r="AL13" i="4"/>
  <c r="K16" i="4"/>
  <c r="AL21" i="4"/>
  <c r="AL15" i="4"/>
  <c r="L27" i="4"/>
  <c r="L35" i="4"/>
  <c r="L11" i="4"/>
  <c r="L19" i="4"/>
  <c r="L28" i="4"/>
  <c r="L22" i="4"/>
  <c r="AL12" i="4"/>
  <c r="AL20" i="4"/>
  <c r="K25" i="4"/>
  <c r="AL29" i="4"/>
  <c r="K33" i="4"/>
  <c r="AL14" i="4"/>
  <c r="AL31" i="4"/>
  <c r="L10" i="4"/>
  <c r="AL32" i="4"/>
  <c r="AL8" i="4"/>
  <c r="AL9" i="4"/>
  <c r="K12" i="4"/>
  <c r="AL16" i="4"/>
  <c r="AL17" i="4"/>
  <c r="K20" i="4"/>
  <c r="AL25" i="4"/>
  <c r="AL26" i="4"/>
  <c r="AL33" i="4"/>
  <c r="AL34" i="4"/>
  <c r="L7" i="4"/>
  <c r="L32" i="4"/>
  <c r="K8" i="4"/>
  <c r="AL30" i="4"/>
  <c r="AL6" i="4"/>
  <c r="AL23" i="4"/>
  <c r="AL7" i="4"/>
  <c r="L18" i="4"/>
  <c r="AL24" i="4"/>
  <c r="AL10" i="4"/>
  <c r="AL18" i="4"/>
  <c r="AL27" i="4"/>
  <c r="AL35" i="4"/>
  <c r="K31" i="3"/>
  <c r="L6" i="3"/>
  <c r="K16" i="3"/>
  <c r="K25" i="3"/>
  <c r="L8" i="3"/>
  <c r="K9" i="3"/>
  <c r="K17" i="3"/>
  <c r="K26" i="3"/>
  <c r="L33" i="3"/>
  <c r="K34" i="3"/>
  <c r="K32" i="3"/>
  <c r="L7" i="3"/>
  <c r="L15" i="3"/>
  <c r="K10" i="3"/>
  <c r="K18" i="3"/>
  <c r="K27" i="3"/>
  <c r="K35" i="3"/>
  <c r="K14" i="3"/>
  <c r="L23" i="3"/>
  <c r="K11" i="3"/>
  <c r="K19" i="3"/>
  <c r="K28" i="3"/>
  <c r="K22" i="3"/>
  <c r="K24" i="3"/>
  <c r="AL29" i="2"/>
  <c r="AL21" i="2"/>
  <c r="Y31" i="2"/>
  <c r="AK35" i="2"/>
  <c r="AL31" i="2"/>
  <c r="Y22" i="2"/>
  <c r="AL8" i="2"/>
  <c r="AL16" i="2"/>
  <c r="AL25" i="2"/>
  <c r="AL12" i="2"/>
  <c r="AL20" i="2"/>
  <c r="AL34" i="2"/>
  <c r="AL13" i="2"/>
  <c r="AL30" i="2"/>
  <c r="AL6" i="2"/>
  <c r="AL14" i="2"/>
  <c r="AL15" i="2"/>
  <c r="AL24" i="2"/>
  <c r="Y32" i="2"/>
  <c r="AA1" i="2"/>
  <c r="AL9" i="2"/>
  <c r="AL17" i="2"/>
  <c r="AL26" i="2"/>
  <c r="AK22" i="2"/>
  <c r="AL23" i="2"/>
  <c r="AL7" i="2"/>
  <c r="AN1" i="2"/>
  <c r="AL10" i="2"/>
  <c r="AL18" i="2"/>
  <c r="AL27" i="2"/>
  <c r="L7" i="1"/>
  <c r="AL21" i="1"/>
  <c r="L25" i="1"/>
  <c r="L33" i="1"/>
  <c r="AL14" i="1"/>
  <c r="K17" i="1"/>
  <c r="AL23" i="1"/>
  <c r="AL31" i="1"/>
  <c r="K34" i="1"/>
  <c r="AL6" i="1"/>
  <c r="X7" i="1"/>
  <c r="AL15" i="1"/>
  <c r="AL24" i="1"/>
  <c r="L26" i="1"/>
  <c r="AL32" i="1"/>
  <c r="AL13" i="1"/>
  <c r="L16" i="1"/>
  <c r="AL30" i="1"/>
  <c r="L9" i="1"/>
  <c r="AL8" i="1"/>
  <c r="AL16" i="1"/>
  <c r="AL25" i="1"/>
  <c r="AL33" i="1"/>
  <c r="AL9" i="1"/>
  <c r="AL10" i="1"/>
  <c r="X11" i="1"/>
  <c r="AL17" i="1"/>
  <c r="AL18" i="1"/>
  <c r="AL26" i="1"/>
  <c r="AL27" i="1"/>
  <c r="AL34" i="1"/>
  <c r="AL35" i="1"/>
  <c r="L23" i="1"/>
  <c r="AK18" i="11"/>
  <c r="X19" i="11"/>
  <c r="K25" i="11"/>
  <c r="L27" i="11"/>
  <c r="AK31" i="11"/>
  <c r="AK33" i="11"/>
  <c r="K34" i="11"/>
  <c r="K7" i="11"/>
  <c r="X8" i="11"/>
  <c r="Y10" i="11"/>
  <c r="AK12" i="11"/>
  <c r="X13" i="11"/>
  <c r="X15" i="11"/>
  <c r="AK16" i="11"/>
  <c r="X17" i="11"/>
  <c r="AK21" i="11"/>
  <c r="X23" i="11"/>
  <c r="AK24" i="11"/>
  <c r="AK26" i="11"/>
  <c r="Y28" i="11"/>
  <c r="X30" i="11"/>
  <c r="X32" i="11"/>
  <c r="AK6" i="11"/>
  <c r="X27" i="11"/>
  <c r="AK35" i="11"/>
  <c r="X6" i="11"/>
  <c r="AK7" i="11"/>
  <c r="AK9" i="11"/>
  <c r="AK14" i="11"/>
  <c r="X35" i="11"/>
  <c r="X7" i="11"/>
  <c r="AK8" i="11"/>
  <c r="X9" i="11"/>
  <c r="AK13" i="11"/>
  <c r="X14" i="11"/>
  <c r="AK15" i="11"/>
  <c r="AK17" i="11"/>
  <c r="AK23" i="11"/>
  <c r="X29" i="11"/>
  <c r="AK30" i="11"/>
  <c r="AK32" i="11"/>
  <c r="AK29" i="11"/>
  <c r="AK22" i="11"/>
  <c r="L9" i="11"/>
  <c r="L17" i="11"/>
  <c r="L26" i="11"/>
  <c r="L33" i="11"/>
  <c r="L6" i="11"/>
  <c r="K11" i="11"/>
  <c r="L14" i="11"/>
  <c r="K19" i="11"/>
  <c r="L23" i="11"/>
  <c r="L29" i="11"/>
  <c r="K32" i="11"/>
  <c r="L20" i="11"/>
  <c r="K12" i="11"/>
  <c r="K13" i="11"/>
  <c r="K21" i="11"/>
  <c r="K31" i="11"/>
  <c r="K35" i="11"/>
  <c r="X16" i="9"/>
  <c r="Y16" i="9"/>
  <c r="Y9" i="9"/>
  <c r="X9" i="9"/>
  <c r="X17" i="9"/>
  <c r="Y17" i="9"/>
  <c r="Y21" i="9"/>
  <c r="X21" i="9"/>
  <c r="X6" i="9"/>
  <c r="Y6" i="9"/>
  <c r="X10" i="9"/>
  <c r="Y10" i="9"/>
  <c r="X14" i="9"/>
  <c r="Y14" i="9"/>
  <c r="Y18" i="9"/>
  <c r="X18" i="9"/>
  <c r="Y23" i="9"/>
  <c r="X23" i="9"/>
  <c r="Y8" i="9"/>
  <c r="X8" i="9"/>
  <c r="Y12" i="9"/>
  <c r="X12" i="9"/>
  <c r="Y25" i="9"/>
  <c r="X25" i="9"/>
  <c r="X20" i="9"/>
  <c r="Y20" i="9"/>
  <c r="Y13" i="9"/>
  <c r="X13" i="9"/>
  <c r="X7" i="9"/>
  <c r="Y7" i="9"/>
  <c r="X11" i="9"/>
  <c r="Y11" i="9"/>
  <c r="X15" i="9"/>
  <c r="Y15" i="9"/>
  <c r="Y19" i="9"/>
  <c r="X19" i="9"/>
  <c r="X24" i="9"/>
  <c r="Y24" i="9"/>
  <c r="X26" i="9"/>
  <c r="X27" i="9"/>
  <c r="X28" i="9"/>
  <c r="X29" i="9"/>
  <c r="X34" i="9"/>
  <c r="X22" i="9"/>
  <c r="Y31" i="9"/>
  <c r="Y32" i="9"/>
  <c r="AL6" i="9"/>
  <c r="AL7" i="9"/>
  <c r="AL8" i="9"/>
  <c r="AL9" i="9"/>
  <c r="AL10" i="9"/>
  <c r="AL11" i="9"/>
  <c r="AL12" i="9"/>
  <c r="AL13" i="9"/>
  <c r="AL14" i="9"/>
  <c r="AL15" i="9"/>
  <c r="AL16" i="9"/>
  <c r="AL17" i="9"/>
  <c r="AL18" i="9"/>
  <c r="AL19" i="9"/>
  <c r="AL20" i="9"/>
  <c r="AL21" i="9"/>
  <c r="AL23" i="9"/>
  <c r="AL24" i="9"/>
  <c r="AL25" i="9"/>
  <c r="AL26" i="9"/>
  <c r="AL27" i="9"/>
  <c r="AL28" i="9"/>
  <c r="AL29" i="9"/>
  <c r="AL30" i="9"/>
  <c r="AL31" i="9"/>
  <c r="AL32" i="9"/>
  <c r="AL33" i="9"/>
  <c r="AL34" i="9"/>
  <c r="X33" i="9"/>
  <c r="X35" i="9"/>
  <c r="Y30" i="9"/>
  <c r="AN1" i="9"/>
  <c r="AA1" i="9"/>
  <c r="Y11" i="8"/>
  <c r="X11" i="8"/>
  <c r="Y32" i="8"/>
  <c r="X32" i="8"/>
  <c r="X12" i="8"/>
  <c r="Y12" i="8"/>
  <c r="Y20" i="8"/>
  <c r="X20" i="8"/>
  <c r="AW1" i="8"/>
  <c r="AN1" i="8"/>
  <c r="AA1" i="8"/>
  <c r="X7" i="8"/>
  <c r="Y24" i="8"/>
  <c r="X24" i="8"/>
  <c r="Y22" i="8"/>
  <c r="X22" i="8"/>
  <c r="Y29" i="8"/>
  <c r="X29" i="8"/>
  <c r="Y33" i="8"/>
  <c r="X33" i="8"/>
  <c r="X6" i="8"/>
  <c r="X9" i="8"/>
  <c r="Y9" i="8"/>
  <c r="Y13" i="8"/>
  <c r="X13" i="8"/>
  <c r="Y17" i="8"/>
  <c r="X17" i="8"/>
  <c r="X21" i="8"/>
  <c r="Y21" i="8"/>
  <c r="Y26" i="8"/>
  <c r="X26" i="8"/>
  <c r="Y30" i="8"/>
  <c r="X30" i="8"/>
  <c r="Y34" i="8"/>
  <c r="X34" i="8"/>
  <c r="X15" i="8"/>
  <c r="Y15" i="8"/>
  <c r="Y19" i="8"/>
  <c r="X19" i="8"/>
  <c r="X28" i="8"/>
  <c r="Y28" i="8"/>
  <c r="X8" i="8"/>
  <c r="Y16" i="8"/>
  <c r="X16" i="8"/>
  <c r="X25" i="8"/>
  <c r="Y25" i="8"/>
  <c r="X10" i="8"/>
  <c r="Y10" i="8"/>
  <c r="X14" i="8"/>
  <c r="Y14" i="8"/>
  <c r="X18" i="8"/>
  <c r="Y18" i="8"/>
  <c r="Y23" i="8"/>
  <c r="X23" i="8"/>
  <c r="Y27" i="8"/>
  <c r="X27" i="8"/>
  <c r="Y31" i="8"/>
  <c r="X31" i="8"/>
  <c r="Y35" i="8"/>
  <c r="X35" i="8"/>
  <c r="AL6" i="8"/>
  <c r="AL7" i="8"/>
  <c r="AL8" i="8"/>
  <c r="AL9" i="8"/>
  <c r="AL10" i="8"/>
  <c r="AL11" i="8"/>
  <c r="AL12" i="8"/>
  <c r="AL13" i="8"/>
  <c r="AL14" i="8"/>
  <c r="AL15" i="8"/>
  <c r="AL16" i="8"/>
  <c r="AL17" i="8"/>
  <c r="AL18" i="8"/>
  <c r="AL19" i="8"/>
  <c r="AL20" i="8"/>
  <c r="AL21" i="8"/>
  <c r="AL23" i="8"/>
  <c r="AL24" i="8"/>
  <c r="AL25" i="8"/>
  <c r="AL26" i="8"/>
  <c r="AL27" i="8"/>
  <c r="AL28" i="8"/>
  <c r="AL29" i="8"/>
  <c r="AL30" i="8"/>
  <c r="AL31" i="8"/>
  <c r="AL32" i="8"/>
  <c r="AL33" i="8"/>
  <c r="AL34" i="8"/>
  <c r="AL35" i="8"/>
  <c r="AL22" i="8"/>
  <c r="K8" i="7"/>
  <c r="K11" i="7"/>
  <c r="K19" i="7"/>
  <c r="K22" i="7"/>
  <c r="L7" i="7"/>
  <c r="L14" i="7"/>
  <c r="L20" i="7"/>
  <c r="L21" i="7"/>
  <c r="L26" i="7"/>
  <c r="L31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22" i="7"/>
  <c r="K9" i="7"/>
  <c r="K10" i="7"/>
  <c r="K15" i="7"/>
  <c r="K16" i="7"/>
  <c r="K17" i="7"/>
  <c r="K18" i="7"/>
  <c r="K24" i="7"/>
  <c r="K25" i="7"/>
  <c r="K27" i="7"/>
  <c r="K28" i="7"/>
  <c r="K30" i="7"/>
  <c r="K32" i="7"/>
  <c r="K34" i="7"/>
  <c r="K35" i="7"/>
  <c r="K6" i="7"/>
  <c r="K12" i="7"/>
  <c r="K13" i="7"/>
  <c r="K23" i="7"/>
  <c r="K29" i="7"/>
  <c r="K33" i="7"/>
  <c r="K6" i="6"/>
  <c r="K12" i="6"/>
  <c r="K23" i="6"/>
  <c r="K27" i="6"/>
  <c r="K28" i="6"/>
  <c r="K30" i="6"/>
  <c r="K31" i="6"/>
  <c r="K32" i="6"/>
  <c r="K33" i="6"/>
  <c r="K34" i="6"/>
  <c r="K22" i="6"/>
  <c r="L7" i="6"/>
  <c r="L8" i="6"/>
  <c r="L10" i="6"/>
  <c r="L18" i="6"/>
  <c r="L3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22" i="6"/>
  <c r="K13" i="6"/>
  <c r="K16" i="6"/>
  <c r="K17" i="6"/>
  <c r="K20" i="6"/>
  <c r="L9" i="6"/>
  <c r="L11" i="6"/>
  <c r="L15" i="6"/>
  <c r="L19" i="6"/>
  <c r="AA1" i="6"/>
  <c r="K14" i="6"/>
  <c r="K21" i="6"/>
  <c r="K24" i="6"/>
  <c r="K25" i="6"/>
  <c r="K26" i="6"/>
  <c r="AN1" i="6"/>
  <c r="K29" i="6"/>
  <c r="X13" i="5"/>
  <c r="X30" i="5"/>
  <c r="X33" i="5"/>
  <c r="X34" i="5"/>
  <c r="X3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3" i="5"/>
  <c r="AL24" i="5"/>
  <c r="AL25" i="5"/>
  <c r="AL26" i="5"/>
  <c r="AL27" i="5"/>
  <c r="AL28" i="5"/>
  <c r="AL29" i="5"/>
  <c r="AL30" i="5"/>
  <c r="AL31" i="5"/>
  <c r="AL33" i="5"/>
  <c r="AL34" i="5"/>
  <c r="AL22" i="5"/>
  <c r="X12" i="5"/>
  <c r="X14" i="5"/>
  <c r="X18" i="5"/>
  <c r="X19" i="5"/>
  <c r="X20" i="5"/>
  <c r="X21" i="5"/>
  <c r="X23" i="5"/>
  <c r="X25" i="5"/>
  <c r="X26" i="5"/>
  <c r="X29" i="5"/>
  <c r="AA1" i="5"/>
  <c r="Y6" i="5"/>
  <c r="Y7" i="5"/>
  <c r="Y8" i="5"/>
  <c r="Y9" i="5"/>
  <c r="Y10" i="5"/>
  <c r="Y11" i="5"/>
  <c r="Y15" i="5"/>
  <c r="Y16" i="5"/>
  <c r="Y17" i="5"/>
  <c r="Y24" i="5"/>
  <c r="Y27" i="5"/>
  <c r="Y28" i="5"/>
  <c r="Y31" i="5"/>
  <c r="Y32" i="5"/>
  <c r="Y22" i="5"/>
  <c r="AN1" i="5"/>
  <c r="K21" i="4"/>
  <c r="K30" i="4"/>
  <c r="K34" i="4"/>
  <c r="L9" i="4"/>
  <c r="L13" i="4"/>
  <c r="L17" i="4"/>
  <c r="L26" i="4"/>
  <c r="Y6" i="4"/>
  <c r="X6" i="4"/>
  <c r="X9" i="4"/>
  <c r="X16" i="4"/>
  <c r="X17" i="4"/>
  <c r="X18" i="4"/>
  <c r="X19" i="4"/>
  <c r="X21" i="4"/>
  <c r="X23" i="4"/>
  <c r="X24" i="4"/>
  <c r="X26" i="4"/>
  <c r="X27" i="4"/>
  <c r="X28" i="4"/>
  <c r="X32" i="4"/>
  <c r="X33" i="4"/>
  <c r="X34" i="4"/>
  <c r="AA1" i="4"/>
  <c r="Y7" i="4"/>
  <c r="Y8" i="4"/>
  <c r="Y10" i="4"/>
  <c r="Y11" i="4"/>
  <c r="Y12" i="4"/>
  <c r="Y13" i="4"/>
  <c r="Y14" i="4"/>
  <c r="Y15" i="4"/>
  <c r="Y20" i="4"/>
  <c r="Y25" i="4"/>
  <c r="Y29" i="4"/>
  <c r="Y30" i="4"/>
  <c r="Y31" i="4"/>
  <c r="Y35" i="4"/>
  <c r="Y22" i="4"/>
  <c r="AN1" i="4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22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22" i="3"/>
  <c r="AA1" i="3"/>
  <c r="L20" i="2"/>
  <c r="K20" i="2"/>
  <c r="K6" i="2"/>
  <c r="L13" i="2"/>
  <c r="K13" i="2"/>
  <c r="L14" i="2"/>
  <c r="K14" i="2"/>
  <c r="L31" i="2"/>
  <c r="K31" i="2"/>
  <c r="L15" i="2"/>
  <c r="K15" i="2"/>
  <c r="L24" i="2"/>
  <c r="K24" i="2"/>
  <c r="L8" i="2"/>
  <c r="K8" i="2"/>
  <c r="L16" i="2"/>
  <c r="K16" i="2"/>
  <c r="K25" i="2"/>
  <c r="L25" i="2"/>
  <c r="K32" i="2"/>
  <c r="L32" i="2"/>
  <c r="L22" i="2"/>
  <c r="K22" i="2"/>
  <c r="L9" i="2"/>
  <c r="K9" i="2"/>
  <c r="L17" i="2"/>
  <c r="K17" i="2"/>
  <c r="K26" i="2"/>
  <c r="L26" i="2"/>
  <c r="K29" i="2"/>
  <c r="L29" i="2"/>
  <c r="K34" i="2"/>
  <c r="L34" i="2"/>
  <c r="L30" i="2"/>
  <c r="K30" i="2"/>
  <c r="K35" i="2"/>
  <c r="L35" i="2"/>
  <c r="K7" i="2"/>
  <c r="L10" i="2"/>
  <c r="K10" i="2"/>
  <c r="L18" i="2"/>
  <c r="K18" i="2"/>
  <c r="L27" i="2"/>
  <c r="K27" i="2"/>
  <c r="K33" i="2"/>
  <c r="L33" i="2"/>
  <c r="L12" i="2"/>
  <c r="K12" i="2"/>
  <c r="L21" i="2"/>
  <c r="K21" i="2"/>
  <c r="L23" i="2"/>
  <c r="K23" i="2"/>
  <c r="K11" i="2"/>
  <c r="L11" i="2"/>
  <c r="K19" i="2"/>
  <c r="L19" i="2"/>
  <c r="L28" i="2"/>
  <c r="K28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3" i="2"/>
  <c r="X24" i="2"/>
  <c r="X25" i="2"/>
  <c r="X26" i="2"/>
  <c r="X27" i="2"/>
  <c r="X28" i="2"/>
  <c r="X29" i="2"/>
  <c r="X30" i="2"/>
  <c r="X34" i="2"/>
  <c r="X35" i="2"/>
  <c r="Y19" i="1"/>
  <c r="X19" i="1"/>
  <c r="Y28" i="1"/>
  <c r="X28" i="1"/>
  <c r="K10" i="1"/>
  <c r="Y14" i="1"/>
  <c r="X14" i="1"/>
  <c r="K20" i="1"/>
  <c r="Y23" i="1"/>
  <c r="X23" i="1"/>
  <c r="K29" i="1"/>
  <c r="Y31" i="1"/>
  <c r="X31" i="1"/>
  <c r="L6" i="1"/>
  <c r="Y17" i="1"/>
  <c r="X17" i="1"/>
  <c r="K24" i="1"/>
  <c r="Y34" i="1"/>
  <c r="X34" i="1"/>
  <c r="Y12" i="1"/>
  <c r="X12" i="1"/>
  <c r="L15" i="1"/>
  <c r="K18" i="1"/>
  <c r="Y20" i="1"/>
  <c r="X20" i="1"/>
  <c r="K27" i="1"/>
  <c r="Y29" i="1"/>
  <c r="X29" i="1"/>
  <c r="L32" i="1"/>
  <c r="K35" i="1"/>
  <c r="X6" i="1"/>
  <c r="X8" i="1"/>
  <c r="X10" i="1"/>
  <c r="K13" i="1"/>
  <c r="Y15" i="1"/>
  <c r="X15" i="1"/>
  <c r="K21" i="1"/>
  <c r="Y24" i="1"/>
  <c r="X24" i="1"/>
  <c r="K30" i="1"/>
  <c r="Y32" i="1"/>
  <c r="X32" i="1"/>
  <c r="Y18" i="1"/>
  <c r="X18" i="1"/>
  <c r="Y27" i="1"/>
  <c r="X27" i="1"/>
  <c r="Y35" i="1"/>
  <c r="X35" i="1"/>
  <c r="Y22" i="1"/>
  <c r="X22" i="1"/>
  <c r="K8" i="1"/>
  <c r="K12" i="1"/>
  <c r="AL7" i="1"/>
  <c r="Y26" i="1"/>
  <c r="X26" i="1"/>
  <c r="AW1" i="1"/>
  <c r="AA1" i="1"/>
  <c r="Y13" i="1"/>
  <c r="X13" i="1"/>
  <c r="Y21" i="1"/>
  <c r="X21" i="1"/>
  <c r="Y30" i="1"/>
  <c r="X30" i="1"/>
  <c r="AN1" i="1"/>
  <c r="Y16" i="1"/>
  <c r="X16" i="1"/>
  <c r="Y25" i="1"/>
  <c r="X25" i="1"/>
  <c r="Y33" i="1"/>
  <c r="X33" i="1"/>
</calcChain>
</file>

<file path=xl/comments1.xml><?xml version="1.0" encoding="utf-8"?>
<comments xmlns="http://schemas.openxmlformats.org/spreadsheetml/2006/main">
  <authors>
    <author>Huyen Tran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 xml:space="preserve">Workbooks:_x000D_
L1_DAIRYONE_REMOVE_3.5SD_1-65.xlsx_x000D_
Worksheets:_x000D_
L1 ALFALFA CUBES_x000D_
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 xml:space="preserve">Workbooks:_x000D_
L1_ALFALFA_CUBES.xlsx_x000D_
Worksheets:_x000D_
L1_ALFALFA_CUBES_x000D_
</t>
        </r>
      </text>
    </comment>
    <comment ref="AY27" authorId="0" shapeId="0">
      <text>
        <r>
          <rPr>
            <b/>
            <sz val="9"/>
            <color indexed="81"/>
            <rFont val="Tahoma"/>
            <family val="2"/>
          </rPr>
          <t>Huyen Tran:</t>
        </r>
        <r>
          <rPr>
            <sz val="9"/>
            <color indexed="81"/>
            <rFont val="Tahoma"/>
            <family val="2"/>
          </rPr>
          <t xml:space="preserve">
CHECKED!</t>
        </r>
      </text>
    </comment>
  </commentList>
</comments>
</file>

<file path=xl/comments10.xml><?xml version="1.0" encoding="utf-8"?>
<comments xmlns="http://schemas.openxmlformats.org/spreadsheetml/2006/main">
  <authors>
    <author>Huyen Tran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 xml:space="preserve">Workbooks:_x000D_
L1_DAIRYONE_ REMOVE3.5SD_112-204 REFORMAT - Copy.xlsx_x000D_
Worksheets:_x000D_
L1 Peanut silage_x000D_
</t>
        </r>
      </text>
    </comment>
  </commentList>
</comments>
</file>

<file path=xl/comments11.xml><?xml version="1.0" encoding="utf-8"?>
<comments xmlns="http://schemas.openxmlformats.org/spreadsheetml/2006/main">
  <authors>
    <author>Huyen Tran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 xml:space="preserve">Workbooks:_x000D_
L1_DAIRYONE_ REMOVE3.5SD_112-204 REFORMAT - Copy.xlsx_x000D_
Worksheets:_x000D_
L1 PEAS_x000D_
</t>
        </r>
      </text>
    </comment>
  </commentList>
</comments>
</file>

<file path=xl/comments12.xml><?xml version="1.0" encoding="utf-8"?>
<comments xmlns="http://schemas.openxmlformats.org/spreadsheetml/2006/main">
  <authors>
    <author>Huyen Tran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 xml:space="preserve">Workbooks:_x000D_
L1_DAIRYONE_ REMOVE3.5SD_112-204 REFORMAT - Copy.xlsx_x000D_
Worksheets:_x000D_
L1 Soybean meal_x000D_
</t>
        </r>
      </text>
    </comment>
  </commentList>
</comments>
</file>

<file path=xl/comments2.xml><?xml version="1.0" encoding="utf-8"?>
<comments xmlns="http://schemas.openxmlformats.org/spreadsheetml/2006/main">
  <authors>
    <author>Huyen Tran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 xml:space="preserve">Workbooks:_x000D_
L1_DAIRYONE_REMOVE_3.5SD_1-65.xlsx_x000D_
Worksheets:_x000D_
L1 CORN SILAGE_x000D_
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 xml:space="preserve">Workbooks:_x000D_
L1_CORN_SILAGE.xlsx_x000D_
Worksheets:_x000D_
L1_CORN_SILAGE_x000D_
</t>
        </r>
      </text>
    </comment>
  </commentList>
</comments>
</file>

<file path=xl/comments3.xml><?xml version="1.0" encoding="utf-8"?>
<comments xmlns="http://schemas.openxmlformats.org/spreadsheetml/2006/main">
  <authors>
    <author>Huyen Tran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 xml:space="preserve">Workbooks:_x000D_
L1_DAIRYONE_ REMOVE3.5SD_112-204 REFORMAT - Copy.xlsx_x000D_
Worksheets:_x000D_
L1 Oat hay_x000D_
</t>
        </r>
      </text>
    </comment>
  </commentList>
</comments>
</file>

<file path=xl/comments4.xml><?xml version="1.0" encoding="utf-8"?>
<comments xmlns="http://schemas.openxmlformats.org/spreadsheetml/2006/main">
  <authors>
    <author>Huyen Tran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 xml:space="preserve">Workbooks:_x000D_
L1_DAIRYONE_ REMOVE3.5SD_112-204 REFORMAT - Copy.xlsx_x000D_
Worksheets:_x000D_
L1 Oat hulls_x000D_
</t>
        </r>
      </text>
    </comment>
  </commentList>
</comments>
</file>

<file path=xl/comments5.xml><?xml version="1.0" encoding="utf-8"?>
<comments xmlns="http://schemas.openxmlformats.org/spreadsheetml/2006/main">
  <authors>
    <author>Huyen Tran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 xml:space="preserve">Workbooks:_x000D_
L1_DAIRYONE_ REMOVE3.5SD_112-204 REFORMAT - Copy.xlsx_x000D_
Worksheets:_x000D_
L1 OAT SILAGE_x000D_
</t>
        </r>
      </text>
    </comment>
  </commentList>
</comments>
</file>

<file path=xl/comments6.xml><?xml version="1.0" encoding="utf-8"?>
<comments xmlns="http://schemas.openxmlformats.org/spreadsheetml/2006/main">
  <authors>
    <author>Huyen Tran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 xml:space="preserve">Workbooks:_x000D_
L1_DAIRYONE_ REMOVE3.5SD_112-204 REFORMAT - Copy.xlsx_x000D_
Worksheets:_x000D_
L1 Oats grain_x000D_
</t>
        </r>
      </text>
    </comment>
  </commentList>
</comments>
</file>

<file path=xl/comments7.xml><?xml version="1.0" encoding="utf-8"?>
<comments xmlns="http://schemas.openxmlformats.org/spreadsheetml/2006/main">
  <authors>
    <author>Huyen Tran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 xml:space="preserve">Workbooks:_x000D_
L1_DAIRYONE_ REMOVE3.5SD_112-204 REFORMAT - Copy.xlsx_x000D_
Worksheets:_x000D_
L1 Peanut hay_x000D_
</t>
        </r>
      </text>
    </comment>
  </commentList>
</comments>
</file>

<file path=xl/comments8.xml><?xml version="1.0" encoding="utf-8"?>
<comments xmlns="http://schemas.openxmlformats.org/spreadsheetml/2006/main">
  <authors>
    <author>Huyen Tran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 xml:space="preserve">Workbooks:_x000D_
L1_DAIRYONE_ REMOVE3.5SD_112-204 REFORMAT - Copy.xlsx_x000D_
Worksheets:_x000D_
L1 Peanut hulls_x000D_
</t>
        </r>
      </text>
    </comment>
  </commentList>
</comments>
</file>

<file path=xl/comments9.xml><?xml version="1.0" encoding="utf-8"?>
<comments xmlns="http://schemas.openxmlformats.org/spreadsheetml/2006/main">
  <authors>
    <author>Huyen Tran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 xml:space="preserve">Workbooks:_x000D_
L1_DAIRYONE_ REMOVE3.5SD_112-204 REFORMAT - Copy.xlsx_x000D_
Worksheets:_x000D_
L1 Peanut meal_x000D_
</t>
        </r>
      </text>
    </comment>
  </commentList>
</comments>
</file>

<file path=xl/sharedStrings.xml><?xml version="1.0" encoding="utf-8"?>
<sst xmlns="http://schemas.openxmlformats.org/spreadsheetml/2006/main" count="4555" uniqueCount="105">
  <si>
    <t>L1_OAT_HAY</t>
  </si>
  <si>
    <t>Raw data</t>
  </si>
  <si>
    <t>REMOVE 3.5SD</t>
  </si>
  <si>
    <t>L1 Oat hay</t>
  </si>
  <si>
    <t>Simple Statistics</t>
  </si>
  <si>
    <t>Summarized changes</t>
  </si>
  <si>
    <t>Variable</t>
  </si>
  <si>
    <t>N</t>
  </si>
  <si>
    <t>Mean</t>
  </si>
  <si>
    <t>Std Dev</t>
  </si>
  <si>
    <t>Sum</t>
  </si>
  <si>
    <t>Minimum</t>
  </si>
  <si>
    <t>Maximum</t>
  </si>
  <si>
    <t>Label</t>
  </si>
  <si>
    <t>3.5 SD</t>
  </si>
  <si>
    <t>Mean - 3.5 SD</t>
  </si>
  <si>
    <t>Mean + 3.5 SD</t>
  </si>
  <si>
    <t>∆ N</t>
  </si>
  <si>
    <t>%∆</t>
  </si>
  <si>
    <t>∆ Mean</t>
  </si>
  <si>
    <t>∆ Std</t>
  </si>
  <si>
    <t>DM</t>
  </si>
  <si>
    <t>Ash</t>
  </si>
  <si>
    <t>TDN</t>
  </si>
  <si>
    <t>DE</t>
  </si>
  <si>
    <t>ME</t>
  </si>
  <si>
    <t>NEM</t>
  </si>
  <si>
    <t>NEG</t>
  </si>
  <si>
    <t>Starch</t>
  </si>
  <si>
    <t>Fat</t>
  </si>
  <si>
    <t>NDF</t>
  </si>
  <si>
    <t>ADF</t>
  </si>
  <si>
    <t>Lignin</t>
  </si>
  <si>
    <t>CP</t>
  </si>
  <si>
    <t>RDP</t>
  </si>
  <si>
    <t>RUP</t>
  </si>
  <si>
    <t>Sol_Protein</t>
  </si>
  <si>
    <t>Ca</t>
  </si>
  <si>
    <t>P</t>
  </si>
  <si>
    <t>Mg</t>
  </si>
  <si>
    <t>K</t>
  </si>
  <si>
    <t>NA</t>
  </si>
  <si>
    <t>Cl</t>
  </si>
  <si>
    <t>S</t>
  </si>
  <si>
    <t>Co</t>
  </si>
  <si>
    <t>Cu</t>
  </si>
  <si>
    <t>Fe</t>
  </si>
  <si>
    <t>Mn</t>
  </si>
  <si>
    <t>Se</t>
  </si>
  <si>
    <t>Zn</t>
  </si>
  <si>
    <t>ADIN</t>
  </si>
  <si>
    <t>Pearson Correlation Coefficients</t>
  </si>
  <si>
    <t>Prob &gt; |r| under H0: Rho=0</t>
  </si>
  <si>
    <t>Number of Observations</t>
  </si>
  <si>
    <t>L1_OAT_HULLS_Dry</t>
  </si>
  <si>
    <t>L1 Oat hulls</t>
  </si>
  <si>
    <t>.</t>
  </si>
  <si>
    <t>L1_OAT_SILAGE</t>
  </si>
  <si>
    <t>L1 OAT SILAGE</t>
  </si>
  <si>
    <t>L1_OATS_Dry</t>
  </si>
  <si>
    <t>L1 Oats grain</t>
  </si>
  <si>
    <t>L1_PEANUT_HAY</t>
  </si>
  <si>
    <t>L1 Peanut hay</t>
  </si>
  <si>
    <t>L1_PEANUT_HULLS_Dry</t>
  </si>
  <si>
    <t>L1 Peanut hulls</t>
  </si>
  <si>
    <t>L1_PEANUT_MEAL_Dry</t>
  </si>
  <si>
    <t>L1 Peanut meal</t>
  </si>
  <si>
    <t>L1_PEANUT_SILAGE</t>
  </si>
  <si>
    <t>L1 Peanut silage</t>
  </si>
  <si>
    <t>L1_PEAS_Dry</t>
  </si>
  <si>
    <t>L1 Peas</t>
  </si>
  <si>
    <t>Statistics</t>
  </si>
  <si>
    <t>L1_ALFALFA_CUBES</t>
  </si>
  <si>
    <t>REMOVE EXTREME</t>
  </si>
  <si>
    <t>L1 ALFALFA CUBES</t>
  </si>
  <si>
    <t xml:space="preserve">NEM </t>
  </si>
  <si>
    <t xml:space="preserve">NEG </t>
  </si>
  <si>
    <t xml:space="preserve">Starch </t>
  </si>
  <si>
    <t xml:space="preserve">Fat </t>
  </si>
  <si>
    <t xml:space="preserve">NDF </t>
  </si>
  <si>
    <t xml:space="preserve">ADF </t>
  </si>
  <si>
    <t xml:space="preserve">Lignin </t>
  </si>
  <si>
    <t xml:space="preserve">CP </t>
  </si>
  <si>
    <t xml:space="preserve">Sol_Protein </t>
  </si>
  <si>
    <t xml:space="preserve">Ca </t>
  </si>
  <si>
    <t xml:space="preserve">P </t>
  </si>
  <si>
    <t xml:space="preserve">Mg </t>
  </si>
  <si>
    <t xml:space="preserve">K </t>
  </si>
  <si>
    <t xml:space="preserve">NA </t>
  </si>
  <si>
    <t xml:space="preserve">Cl </t>
  </si>
  <si>
    <t xml:space="preserve">S </t>
  </si>
  <si>
    <t xml:space="preserve">Co </t>
  </si>
  <si>
    <t xml:space="preserve">Cu </t>
  </si>
  <si>
    <t xml:space="preserve">Fe </t>
  </si>
  <si>
    <t xml:space="preserve">Mn </t>
  </si>
  <si>
    <t xml:space="preserve">Se </t>
  </si>
  <si>
    <t xml:space="preserve">Zn </t>
  </si>
  <si>
    <t xml:space="preserve">ADIN </t>
  </si>
  <si>
    <t>L1_CORN_SILAGE</t>
  </si>
  <si>
    <t>L1 CORN SILAGE</t>
  </si>
  <si>
    <t>Mean 
- 3.5 SD</t>
  </si>
  <si>
    <t>Mean 
+ 3.5 SD</t>
  </si>
  <si>
    <t>L1_SOYBEAN_MEAL_Dry</t>
  </si>
  <si>
    <t>L1 Soybean meal</t>
  </si>
  <si>
    <t>REMOVE 3.5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</si>
</sst>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1"/>
      <color rgb="FF000000"/>
      <name val="Arial"/>
      <family val="2"/>
    </font>
    <font>
      <b/>
      <sz val="11"/>
      <color indexed="8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9"/>
      <color indexed="81"/>
      <name val="Tahoma"/>
      <family val="2"/>
    </font>
    <font>
      <b/>
      <sz val="12"/>
      <color theme="1"/>
      <name val="Arial"/>
      <family val="2"/>
    </font>
    <font>
      <b/>
      <sz val="12"/>
      <color indexed="8"/>
      <name val="Arial"/>
      <family val="2"/>
    </font>
    <font>
      <b/>
      <sz val="11"/>
      <color indexed="8"/>
      <name val="Calibri"/>
      <family val="2"/>
      <scheme val="minor"/>
    </font>
    <font>
      <sz val="12"/>
      <color indexed="8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4" fillId="0" borderId="0" xfId="0" applyFont="1" applyBorder="1"/>
    <xf numFmtId="0" fontId="5" fillId="0" borderId="1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vertical="top" wrapText="1"/>
    </xf>
    <xf numFmtId="0" fontId="6" fillId="0" borderId="0" xfId="0" applyFont="1"/>
    <xf numFmtId="0" fontId="5" fillId="0" borderId="3" xfId="0" applyFont="1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2" fontId="3" fillId="0" borderId="0" xfId="0" applyNumberFormat="1" applyFont="1"/>
    <xf numFmtId="2" fontId="8" fillId="0" borderId="0" xfId="0" applyNumberFormat="1" applyFont="1"/>
    <xf numFmtId="0" fontId="6" fillId="0" borderId="0" xfId="0" applyFont="1" applyBorder="1"/>
    <xf numFmtId="0" fontId="3" fillId="0" borderId="0" xfId="0" applyFont="1" applyBorder="1" applyAlignment="1">
      <alignment horizontal="center"/>
    </xf>
    <xf numFmtId="10" fontId="3" fillId="0" borderId="0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vertical="top" wrapText="1"/>
    </xf>
    <xf numFmtId="0" fontId="3" fillId="0" borderId="0" xfId="0" applyFont="1" applyAlignment="1">
      <alignment horizontal="right"/>
    </xf>
    <xf numFmtId="0" fontId="5" fillId="0" borderId="3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1" fillId="0" borderId="0" xfId="0" applyFont="1"/>
    <xf numFmtId="2" fontId="3" fillId="0" borderId="0" xfId="0" applyNumberFormat="1" applyFont="1" applyBorder="1"/>
    <xf numFmtId="2" fontId="4" fillId="0" borderId="0" xfId="0" applyNumberFormat="1" applyFont="1" applyBorder="1"/>
    <xf numFmtId="2" fontId="10" fillId="0" borderId="0" xfId="0" applyNumberFormat="1" applyFont="1" applyBorder="1"/>
    <xf numFmtId="0" fontId="11" fillId="0" borderId="0" xfId="0" applyFont="1" applyBorder="1"/>
    <xf numFmtId="10" fontId="4" fillId="0" borderId="0" xfId="0" applyNumberFormat="1" applyFont="1" applyBorder="1"/>
    <xf numFmtId="0" fontId="5" fillId="0" borderId="0" xfId="0" applyFont="1" applyFill="1" applyBorder="1" applyAlignment="1">
      <alignment horizontal="center" vertical="top" wrapText="1"/>
    </xf>
    <xf numFmtId="0" fontId="0" fillId="0" borderId="0" xfId="0" applyBorder="1"/>
    <xf numFmtId="0" fontId="12" fillId="0" borderId="0" xfId="0" applyFont="1"/>
    <xf numFmtId="0" fontId="3" fillId="0" borderId="0" xfId="0" applyFont="1"/>
    <xf numFmtId="2" fontId="8" fillId="0" borderId="0" xfId="0" applyNumberFormat="1" applyFont="1" applyBorder="1"/>
    <xf numFmtId="2" fontId="11" fillId="0" borderId="0" xfId="0" applyNumberFormat="1" applyFont="1" applyBorder="1"/>
    <xf numFmtId="164" fontId="7" fillId="0" borderId="0" xfId="0" applyNumberFormat="1" applyFont="1" applyAlignment="1">
      <alignment vertical="top" wrapText="1"/>
    </xf>
    <xf numFmtId="2" fontId="7" fillId="0" borderId="0" xfId="0" applyNumberFormat="1" applyFont="1" applyAlignment="1">
      <alignment vertical="top" wrapText="1"/>
    </xf>
    <xf numFmtId="0" fontId="12" fillId="0" borderId="0" xfId="0" applyFont="1" applyBorder="1"/>
    <xf numFmtId="10" fontId="0" fillId="0" borderId="0" xfId="0" applyNumberFormat="1" applyBorder="1"/>
    <xf numFmtId="2" fontId="0" fillId="0" borderId="0" xfId="0" applyNumberFormat="1" applyBorder="1"/>
    <xf numFmtId="2" fontId="13" fillId="0" borderId="0" xfId="0" applyNumberFormat="1" applyFont="1" applyBorder="1"/>
    <xf numFmtId="0" fontId="0" fillId="0" borderId="0" xfId="0" applyFont="1" applyBorder="1"/>
    <xf numFmtId="0" fontId="7" fillId="0" borderId="0" xfId="0" applyFont="1" applyAlignment="1">
      <alignment vertical="top"/>
    </xf>
    <xf numFmtId="2" fontId="7" fillId="0" borderId="0" xfId="0" applyNumberFormat="1" applyFont="1" applyAlignment="1">
      <alignment vertical="top"/>
    </xf>
    <xf numFmtId="2" fontId="0" fillId="0" borderId="0" xfId="0" applyNumberFormat="1"/>
    <xf numFmtId="1" fontId="0" fillId="0" borderId="0" xfId="0" applyNumberFormat="1" applyAlignment="1">
      <alignment vertical="top" wrapText="1"/>
    </xf>
    <xf numFmtId="164" fontId="0" fillId="0" borderId="0" xfId="0" applyNumberFormat="1" applyAlignment="1">
      <alignment vertical="top"/>
    </xf>
    <xf numFmtId="164" fontId="0" fillId="0" borderId="0" xfId="0" applyNumberFormat="1" applyAlignment="1">
      <alignment vertical="top" wrapText="1"/>
    </xf>
    <xf numFmtId="2" fontId="6" fillId="0" borderId="0" xfId="0" applyNumberFormat="1" applyFont="1"/>
    <xf numFmtId="0" fontId="4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61"/>
  <sheetViews>
    <sheetView zoomScale="85" zoomScaleNormal="85" workbookViewId="0">
      <selection activeCell="AB61" sqref="AB61"/>
    </sheetView>
  </sheetViews>
  <sheetFormatPr defaultRowHeight="15" x14ac:dyDescent="0.2"/>
  <cols>
    <col min="1" max="13" width="9.140625" style="4"/>
    <col min="14" max="14" width="13.7109375" style="4" customWidth="1"/>
    <col min="15" max="17" width="9.28515625" style="4" bestFit="1" customWidth="1"/>
    <col min="18" max="18" width="13.5703125" style="4" bestFit="1" customWidth="1"/>
    <col min="19" max="19" width="13.140625" style="4" bestFit="1" customWidth="1"/>
    <col min="20" max="20" width="6.28515625" style="4" customWidth="1"/>
    <col min="21" max="21" width="5.85546875" style="4" customWidth="1"/>
    <col min="22" max="22" width="6" style="4" customWidth="1"/>
    <col min="23" max="23" width="16.5703125" style="4" customWidth="1"/>
    <col min="24" max="33" width="9.140625" style="4"/>
    <col min="34" max="34" width="9.5703125" style="4" bestFit="1" customWidth="1"/>
    <col min="35" max="35" width="8.140625" style="4" customWidth="1"/>
    <col min="36" max="36" width="15.5703125" style="4" bestFit="1" customWidth="1"/>
    <col min="37" max="37" width="10.7109375" style="4" bestFit="1" customWidth="1"/>
    <col min="38" max="38" width="10.5703125" style="4" bestFit="1" customWidth="1"/>
    <col min="39" max="43" width="9.140625" style="4"/>
    <col min="44" max="44" width="9.85546875" style="4" bestFit="1" customWidth="1"/>
    <col min="45" max="47" width="9.140625" style="4"/>
    <col min="48" max="48" width="13" style="4" bestFit="1" customWidth="1"/>
    <col min="49" max="49" width="9.140625" style="4"/>
    <col min="50" max="50" width="9.7109375" style="4" bestFit="1" customWidth="1"/>
    <col min="51" max="51" width="9.140625" style="4"/>
    <col min="52" max="52" width="10" style="4" bestFit="1" customWidth="1"/>
    <col min="53" max="53" width="9.140625" style="4"/>
    <col min="54" max="54" width="9.7109375" style="4" bestFit="1" customWidth="1"/>
    <col min="55" max="55" width="9.140625" style="4"/>
    <col min="56" max="56" width="10" style="4" bestFit="1" customWidth="1"/>
    <col min="57" max="16384" width="9.140625" style="4"/>
  </cols>
  <sheetData>
    <row r="1" spans="1:56" x14ac:dyDescent="0.2">
      <c r="A1" s="4" t="s">
        <v>72</v>
      </c>
      <c r="N1" s="4" t="s">
        <v>72</v>
      </c>
      <c r="AA1" s="4" t="s">
        <v>72</v>
      </c>
      <c r="AN1" s="4" t="s">
        <v>72</v>
      </c>
    </row>
    <row r="2" spans="1:56" x14ac:dyDescent="0.2">
      <c r="A2" s="2" t="s">
        <v>1</v>
      </c>
      <c r="N2" s="2" t="s">
        <v>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4" t="s">
        <v>104</v>
      </c>
      <c r="AN2" s="4" t="s">
        <v>2</v>
      </c>
    </row>
    <row r="3" spans="1:56" ht="15.75" thickBot="1" x14ac:dyDescent="0.25">
      <c r="A3" s="4" t="s">
        <v>74</v>
      </c>
      <c r="N3" s="4" t="s">
        <v>74</v>
      </c>
      <c r="AA3" s="4" t="s">
        <v>74</v>
      </c>
      <c r="AN3" s="4" t="s">
        <v>74</v>
      </c>
    </row>
    <row r="4" spans="1:56" ht="15.75" customHeight="1" x14ac:dyDescent="0.25">
      <c r="A4" s="5" t="s">
        <v>4</v>
      </c>
      <c r="B4" s="6"/>
      <c r="C4" s="6"/>
      <c r="D4" s="6"/>
      <c r="E4" s="6"/>
      <c r="F4" s="6"/>
      <c r="G4" s="6"/>
      <c r="H4" s="2"/>
      <c r="I4" s="2"/>
      <c r="J4" s="2"/>
      <c r="N4" s="22" t="s">
        <v>4</v>
      </c>
      <c r="O4" s="22"/>
      <c r="P4" s="22"/>
      <c r="Q4" s="22"/>
      <c r="R4" s="22"/>
      <c r="S4" s="22"/>
      <c r="T4" s="22"/>
      <c r="U4" s="7"/>
      <c r="V4" s="7"/>
      <c r="W4" s="2"/>
      <c r="X4" s="2"/>
      <c r="Y4" s="2"/>
      <c r="AA4" s="5" t="s">
        <v>4</v>
      </c>
      <c r="AB4" s="6"/>
      <c r="AC4" s="6"/>
      <c r="AD4" s="6"/>
      <c r="AE4" s="6"/>
      <c r="AF4" s="6"/>
      <c r="AG4" s="6"/>
      <c r="AH4" s="6"/>
      <c r="AN4" s="5" t="s">
        <v>4</v>
      </c>
      <c r="AO4" s="6"/>
      <c r="AP4" s="6"/>
      <c r="AQ4" s="6"/>
      <c r="AR4" s="6"/>
      <c r="AS4" s="6"/>
      <c r="AT4" s="6"/>
      <c r="AU4" s="6"/>
      <c r="AX4" s="27" t="s">
        <v>5</v>
      </c>
      <c r="AY4" s="27"/>
      <c r="AZ4" s="27"/>
      <c r="BA4" s="27"/>
      <c r="BB4" s="27"/>
      <c r="BC4" s="27"/>
      <c r="BD4" s="27"/>
    </row>
    <row r="5" spans="1:56" ht="30" x14ac:dyDescent="0.25">
      <c r="A5" s="10" t="s">
        <v>6</v>
      </c>
      <c r="B5" s="11" t="s">
        <v>7</v>
      </c>
      <c r="C5" s="11" t="s">
        <v>8</v>
      </c>
      <c r="D5" s="11" t="s">
        <v>9</v>
      </c>
      <c r="E5" s="11" t="s">
        <v>10</v>
      </c>
      <c r="F5" s="11" t="s">
        <v>11</v>
      </c>
      <c r="G5" s="11" t="s">
        <v>12</v>
      </c>
      <c r="J5" s="7" t="s">
        <v>14</v>
      </c>
      <c r="K5" s="7" t="s">
        <v>15</v>
      </c>
      <c r="L5" s="7" t="s">
        <v>16</v>
      </c>
      <c r="N5" s="7" t="s">
        <v>6</v>
      </c>
      <c r="O5" s="7" t="s">
        <v>7</v>
      </c>
      <c r="P5" s="7" t="s">
        <v>8</v>
      </c>
      <c r="Q5" s="7" t="s">
        <v>9</v>
      </c>
      <c r="R5" s="7" t="s">
        <v>11</v>
      </c>
      <c r="S5" s="7" t="s">
        <v>12</v>
      </c>
      <c r="T5" s="2"/>
      <c r="U5" s="2"/>
      <c r="V5" s="2"/>
      <c r="W5" s="7" t="s">
        <v>14</v>
      </c>
      <c r="X5" s="7" t="s">
        <v>15</v>
      </c>
      <c r="Y5" s="7" t="s">
        <v>16</v>
      </c>
      <c r="AA5" s="10" t="s">
        <v>6</v>
      </c>
      <c r="AB5" s="11" t="s">
        <v>7</v>
      </c>
      <c r="AC5" s="11" t="s">
        <v>8</v>
      </c>
      <c r="AD5" s="11" t="s">
        <v>9</v>
      </c>
      <c r="AE5" s="11" t="s">
        <v>10</v>
      </c>
      <c r="AF5" s="11" t="s">
        <v>11</v>
      </c>
      <c r="AG5" s="11" t="s">
        <v>12</v>
      </c>
      <c r="AH5" s="11" t="s">
        <v>13</v>
      </c>
      <c r="AJ5" s="7" t="s">
        <v>14</v>
      </c>
      <c r="AK5" s="7" t="s">
        <v>15</v>
      </c>
      <c r="AL5" s="7" t="s">
        <v>16</v>
      </c>
      <c r="AN5" s="10" t="s">
        <v>6</v>
      </c>
      <c r="AO5" s="11" t="s">
        <v>7</v>
      </c>
      <c r="AP5" s="11" t="s">
        <v>8</v>
      </c>
      <c r="AQ5" s="11" t="s">
        <v>9</v>
      </c>
      <c r="AR5" s="11" t="s">
        <v>10</v>
      </c>
      <c r="AS5" s="11" t="s">
        <v>11</v>
      </c>
      <c r="AT5" s="11" t="s">
        <v>12</v>
      </c>
      <c r="AU5" s="11" t="s">
        <v>13</v>
      </c>
      <c r="AX5" s="27" t="s">
        <v>6</v>
      </c>
      <c r="AY5" s="27" t="s">
        <v>17</v>
      </c>
      <c r="AZ5" s="27" t="s">
        <v>18</v>
      </c>
      <c r="BA5" s="27" t="s">
        <v>19</v>
      </c>
      <c r="BB5" s="27" t="s">
        <v>18</v>
      </c>
      <c r="BC5" s="27" t="s">
        <v>20</v>
      </c>
      <c r="BD5" s="27" t="s">
        <v>18</v>
      </c>
    </row>
    <row r="6" spans="1:56" ht="15.75" x14ac:dyDescent="0.25">
      <c r="A6" s="10" t="s">
        <v>21</v>
      </c>
      <c r="B6" s="12">
        <v>806</v>
      </c>
      <c r="C6" s="12">
        <v>91.087100000000007</v>
      </c>
      <c r="D6" s="12">
        <v>1.31829</v>
      </c>
      <c r="E6" s="12">
        <v>73416</v>
      </c>
      <c r="F6" s="12">
        <v>84</v>
      </c>
      <c r="G6" s="12">
        <v>95.6</v>
      </c>
      <c r="J6" s="28">
        <f t="shared" ref="J6:J21" si="0">3.5*D6</f>
        <v>4.6140150000000002</v>
      </c>
      <c r="K6" s="28">
        <f t="shared" ref="K6:K21" si="1">C6-J6</f>
        <v>86.473085000000012</v>
      </c>
      <c r="L6" s="28">
        <f t="shared" ref="L6:L21" si="2">C6+J6</f>
        <v>95.701115000000001</v>
      </c>
      <c r="N6" s="7" t="s">
        <v>21</v>
      </c>
      <c r="O6" s="2">
        <v>806</v>
      </c>
      <c r="P6" s="28">
        <v>91.087096799999998</v>
      </c>
      <c r="Q6" s="28">
        <v>1.3182926100000001</v>
      </c>
      <c r="R6" s="28">
        <v>84</v>
      </c>
      <c r="S6" s="28">
        <v>95.6</v>
      </c>
      <c r="T6" s="2"/>
      <c r="U6" s="2"/>
      <c r="V6" s="2"/>
      <c r="W6" s="28">
        <f t="shared" ref="W6:W21" si="3">3.5*Q6</f>
        <v>4.6140241350000002</v>
      </c>
      <c r="X6" s="37">
        <f t="shared" ref="X6:X21" si="4">P6-W6</f>
        <v>86.473072665000004</v>
      </c>
      <c r="Y6" s="28">
        <f t="shared" ref="Y6:Y21" si="5">P6+W6</f>
        <v>95.701120934999992</v>
      </c>
      <c r="AA6" s="10" t="s">
        <v>21</v>
      </c>
      <c r="AB6" s="12">
        <v>800</v>
      </c>
      <c r="AC6" s="12">
        <v>91.130499999999998</v>
      </c>
      <c r="AD6" s="12">
        <v>1.2211700000000001</v>
      </c>
      <c r="AE6" s="12">
        <v>72904</v>
      </c>
      <c r="AF6" s="12">
        <v>86.8</v>
      </c>
      <c r="AG6" s="12">
        <v>95.6</v>
      </c>
      <c r="AH6" s="12" t="s">
        <v>21</v>
      </c>
      <c r="AJ6" s="29">
        <f>3.5*AD6</f>
        <v>4.274095</v>
      </c>
      <c r="AK6" s="29">
        <f>AC6-AJ6</f>
        <v>86.856404999999995</v>
      </c>
      <c r="AL6" s="30">
        <f>AC6+AJ6</f>
        <v>95.404595</v>
      </c>
      <c r="AN6" s="10" t="s">
        <v>21</v>
      </c>
      <c r="AO6" s="12">
        <v>799</v>
      </c>
      <c r="AP6" s="12">
        <v>91.12491</v>
      </c>
      <c r="AQ6" s="12">
        <v>1.2116400000000001</v>
      </c>
      <c r="AR6" s="12">
        <v>72809</v>
      </c>
      <c r="AS6" s="12">
        <v>86.8</v>
      </c>
      <c r="AT6" s="12">
        <v>95.3</v>
      </c>
      <c r="AU6" s="12" t="s">
        <v>21</v>
      </c>
      <c r="AX6" s="31" t="str">
        <f>AN6</f>
        <v>DM</v>
      </c>
      <c r="AY6" s="4">
        <f t="shared" ref="AY6:AY21" si="6">AO6-O6</f>
        <v>-7</v>
      </c>
      <c r="AZ6" s="32">
        <f t="shared" ref="AZ6:AZ21" si="7">AY6/O6</f>
        <v>-8.6848635235732014E-3</v>
      </c>
      <c r="BA6" s="29">
        <f t="shared" ref="BA6:BA21" si="8">AP6-P6</f>
        <v>3.7813200000002212E-2</v>
      </c>
      <c r="BB6" s="32">
        <f t="shared" ref="BB6:BB21" si="9">BA6/P6</f>
        <v>4.151323439699553E-4</v>
      </c>
      <c r="BC6" s="29">
        <f t="shared" ref="BC6:BC21" si="10">AQ6-Q6</f>
        <v>-0.10665261000000004</v>
      </c>
      <c r="BD6" s="32">
        <f t="shared" ref="BD6:BD21" si="11">BC6/Q6</f>
        <v>-8.0902076815859592E-2</v>
      </c>
    </row>
    <row r="7" spans="1:56" ht="15.75" x14ac:dyDescent="0.25">
      <c r="A7" s="10" t="s">
        <v>22</v>
      </c>
      <c r="B7" s="12">
        <v>449</v>
      </c>
      <c r="C7" s="12">
        <v>12.05396</v>
      </c>
      <c r="D7" s="12">
        <v>2.6098300000000001</v>
      </c>
      <c r="E7" s="12">
        <v>5412</v>
      </c>
      <c r="F7" s="12">
        <v>7</v>
      </c>
      <c r="G7" s="12">
        <v>31.5</v>
      </c>
      <c r="J7" s="28">
        <f t="shared" si="0"/>
        <v>9.134405000000001</v>
      </c>
      <c r="K7" s="28">
        <f t="shared" si="1"/>
        <v>2.919554999999999</v>
      </c>
      <c r="L7" s="28">
        <f t="shared" si="2"/>
        <v>21.188365000000001</v>
      </c>
      <c r="N7" s="7" t="s">
        <v>22</v>
      </c>
      <c r="O7" s="2">
        <v>449</v>
      </c>
      <c r="P7" s="28">
        <v>12.0539644</v>
      </c>
      <c r="Q7" s="28">
        <v>2.6098315799999998</v>
      </c>
      <c r="R7" s="28">
        <v>7</v>
      </c>
      <c r="S7" s="28">
        <v>31.5</v>
      </c>
      <c r="T7" s="2"/>
      <c r="U7" s="2"/>
      <c r="V7" s="2"/>
      <c r="W7" s="28">
        <f t="shared" si="3"/>
        <v>9.1344105300000003</v>
      </c>
      <c r="X7" s="28">
        <f t="shared" si="4"/>
        <v>2.9195538699999997</v>
      </c>
      <c r="Y7" s="37">
        <f t="shared" si="5"/>
        <v>21.188374930000002</v>
      </c>
      <c r="AA7" s="10" t="s">
        <v>22</v>
      </c>
      <c r="AB7" s="12">
        <v>447</v>
      </c>
      <c r="AC7" s="12">
        <v>11.980650000000001</v>
      </c>
      <c r="AD7" s="12">
        <v>2.3643900000000002</v>
      </c>
      <c r="AE7" s="12">
        <v>5355</v>
      </c>
      <c r="AF7" s="12">
        <v>7</v>
      </c>
      <c r="AG7" s="12">
        <v>21</v>
      </c>
      <c r="AH7" s="12" t="s">
        <v>22</v>
      </c>
      <c r="AJ7" s="29">
        <f t="shared" ref="AJ7:AJ35" si="12">3.5*AD7</f>
        <v>8.2753650000000007</v>
      </c>
      <c r="AK7" s="29">
        <f t="shared" ref="AK7:AK35" si="13">AC7-AJ7</f>
        <v>3.7052849999999999</v>
      </c>
      <c r="AL7" s="30">
        <f t="shared" ref="AL7:AL35" si="14">AC7+AJ7</f>
        <v>20.256015000000001</v>
      </c>
      <c r="AN7" s="10" t="s">
        <v>22</v>
      </c>
      <c r="AO7" s="12">
        <v>442</v>
      </c>
      <c r="AP7" s="12">
        <v>11.882960000000001</v>
      </c>
      <c r="AQ7" s="12">
        <v>2.1904599999999999</v>
      </c>
      <c r="AR7" s="12">
        <v>5252</v>
      </c>
      <c r="AS7" s="12">
        <v>7</v>
      </c>
      <c r="AT7" s="12">
        <v>20</v>
      </c>
      <c r="AU7" s="12" t="s">
        <v>22</v>
      </c>
      <c r="AX7" s="31" t="str">
        <f t="shared" ref="AX7:AX35" si="15">AN7</f>
        <v>Ash</v>
      </c>
      <c r="AY7" s="4">
        <f t="shared" si="6"/>
        <v>-7</v>
      </c>
      <c r="AZ7" s="32">
        <f t="shared" si="7"/>
        <v>-1.5590200445434299E-2</v>
      </c>
      <c r="BA7" s="29">
        <f t="shared" si="8"/>
        <v>-0.17100439999999928</v>
      </c>
      <c r="BB7" s="32">
        <f t="shared" si="9"/>
        <v>-1.4186569192123985E-2</v>
      </c>
      <c r="BC7" s="29">
        <f t="shared" si="10"/>
        <v>-0.41937157999999997</v>
      </c>
      <c r="BD7" s="32">
        <f t="shared" si="11"/>
        <v>-0.16068913535025889</v>
      </c>
    </row>
    <row r="8" spans="1:56" ht="15.75" x14ac:dyDescent="0.25">
      <c r="A8" s="10" t="s">
        <v>23</v>
      </c>
      <c r="B8" s="12">
        <v>762</v>
      </c>
      <c r="C8" s="12">
        <v>55.950130000000001</v>
      </c>
      <c r="D8" s="12">
        <v>3.2479900000000002</v>
      </c>
      <c r="E8" s="12">
        <v>42634</v>
      </c>
      <c r="F8" s="12">
        <v>40</v>
      </c>
      <c r="G8" s="12">
        <v>71</v>
      </c>
      <c r="J8" s="28">
        <f t="shared" si="0"/>
        <v>11.367965</v>
      </c>
      <c r="K8" s="28">
        <f t="shared" si="1"/>
        <v>44.582165000000003</v>
      </c>
      <c r="L8" s="28">
        <f t="shared" si="2"/>
        <v>67.318095</v>
      </c>
      <c r="N8" s="7" t="s">
        <v>23</v>
      </c>
      <c r="O8" s="2">
        <v>762</v>
      </c>
      <c r="P8" s="28">
        <v>55.950131200000001</v>
      </c>
      <c r="Q8" s="28">
        <v>3.2479863299999998</v>
      </c>
      <c r="R8" s="28">
        <v>40</v>
      </c>
      <c r="S8" s="28">
        <v>71</v>
      </c>
      <c r="T8" s="2"/>
      <c r="U8" s="2"/>
      <c r="V8" s="2"/>
      <c r="W8" s="28">
        <f t="shared" si="3"/>
        <v>11.367952154999999</v>
      </c>
      <c r="X8" s="37">
        <f t="shared" si="4"/>
        <v>44.582179045000004</v>
      </c>
      <c r="Y8" s="37">
        <f t="shared" si="5"/>
        <v>67.318083354999999</v>
      </c>
      <c r="AA8" s="10" t="s">
        <v>23</v>
      </c>
      <c r="AB8" s="12">
        <v>757</v>
      </c>
      <c r="AC8" s="12">
        <v>56.006610000000002</v>
      </c>
      <c r="AD8" s="12">
        <v>3.0339700000000001</v>
      </c>
      <c r="AE8" s="12">
        <v>42397</v>
      </c>
      <c r="AF8" s="12">
        <v>45</v>
      </c>
      <c r="AG8" s="12">
        <v>65</v>
      </c>
      <c r="AH8" s="12" t="s">
        <v>23</v>
      </c>
      <c r="AJ8" s="29">
        <f t="shared" si="12"/>
        <v>10.618895</v>
      </c>
      <c r="AK8" s="30">
        <f t="shared" si="13"/>
        <v>45.387715</v>
      </c>
      <c r="AL8" s="29">
        <f t="shared" si="14"/>
        <v>66.625505000000004</v>
      </c>
      <c r="AN8" s="10" t="s">
        <v>23</v>
      </c>
      <c r="AO8" s="12">
        <v>756</v>
      </c>
      <c r="AP8" s="12">
        <v>56.021160000000002</v>
      </c>
      <c r="AQ8" s="12">
        <v>3.0093999999999999</v>
      </c>
      <c r="AR8" s="12">
        <v>42352</v>
      </c>
      <c r="AS8" s="12">
        <v>46</v>
      </c>
      <c r="AT8" s="12">
        <v>65</v>
      </c>
      <c r="AU8" s="12" t="s">
        <v>23</v>
      </c>
      <c r="AX8" s="31" t="str">
        <f t="shared" si="15"/>
        <v>TDN</v>
      </c>
      <c r="AY8" s="4">
        <f t="shared" si="6"/>
        <v>-6</v>
      </c>
      <c r="AZ8" s="32">
        <f t="shared" si="7"/>
        <v>-7.874015748031496E-3</v>
      </c>
      <c r="BA8" s="29">
        <f t="shared" si="8"/>
        <v>7.1028800000000558E-2</v>
      </c>
      <c r="BB8" s="32">
        <f t="shared" si="9"/>
        <v>1.2695019381831327E-3</v>
      </c>
      <c r="BC8" s="29">
        <f t="shared" si="10"/>
        <v>-0.23858632999999996</v>
      </c>
      <c r="BD8" s="32">
        <f t="shared" si="11"/>
        <v>-7.345669154956079E-2</v>
      </c>
    </row>
    <row r="9" spans="1:56" ht="15.75" x14ac:dyDescent="0.25">
      <c r="A9" s="10" t="s">
        <v>24</v>
      </c>
      <c r="B9" s="12">
        <v>762</v>
      </c>
      <c r="C9" s="12">
        <v>2.5754299999999999</v>
      </c>
      <c r="D9" s="12">
        <v>0.15690999999999999</v>
      </c>
      <c r="E9" s="12">
        <v>1962</v>
      </c>
      <c r="F9" s="12">
        <v>1.88</v>
      </c>
      <c r="G9" s="12">
        <v>3.16</v>
      </c>
      <c r="J9" s="28">
        <f t="shared" si="0"/>
        <v>0.54918500000000003</v>
      </c>
      <c r="K9" s="28">
        <f t="shared" si="1"/>
        <v>2.0262449999999999</v>
      </c>
      <c r="L9" s="28">
        <f t="shared" si="2"/>
        <v>3.1246149999999999</v>
      </c>
      <c r="N9" s="7" t="s">
        <v>24</v>
      </c>
      <c r="O9" s="2">
        <v>762</v>
      </c>
      <c r="P9" s="28">
        <v>2.5754330699999999</v>
      </c>
      <c r="Q9" s="28">
        <v>0.15691384</v>
      </c>
      <c r="R9" s="28">
        <v>1.88</v>
      </c>
      <c r="S9" s="28">
        <v>3.16</v>
      </c>
      <c r="T9" s="2"/>
      <c r="U9" s="2"/>
      <c r="V9" s="2"/>
      <c r="W9" s="28">
        <f t="shared" si="3"/>
        <v>0.54919843999999995</v>
      </c>
      <c r="X9" s="37">
        <f t="shared" si="4"/>
        <v>2.0262346299999998</v>
      </c>
      <c r="Y9" s="37">
        <f t="shared" si="5"/>
        <v>3.1246315099999999</v>
      </c>
      <c r="AA9" s="10" t="s">
        <v>24</v>
      </c>
      <c r="AB9" s="12">
        <v>756</v>
      </c>
      <c r="AC9" s="12">
        <v>2.5772900000000001</v>
      </c>
      <c r="AD9" s="12">
        <v>0.14765</v>
      </c>
      <c r="AE9" s="12">
        <v>1948</v>
      </c>
      <c r="AF9" s="12">
        <v>2.0699999999999998</v>
      </c>
      <c r="AG9" s="12">
        <v>3.09</v>
      </c>
      <c r="AH9" s="12" t="s">
        <v>24</v>
      </c>
      <c r="AJ9" s="29">
        <f t="shared" si="12"/>
        <v>0.51677499999999998</v>
      </c>
      <c r="AK9" s="29">
        <f t="shared" si="13"/>
        <v>2.0605150000000001</v>
      </c>
      <c r="AL9" s="29">
        <f t="shared" si="14"/>
        <v>3.0940650000000001</v>
      </c>
      <c r="AN9" s="10" t="s">
        <v>24</v>
      </c>
      <c r="AO9" s="12">
        <v>756</v>
      </c>
      <c r="AP9" s="12">
        <v>2.5772900000000001</v>
      </c>
      <c r="AQ9" s="12">
        <v>0.14765</v>
      </c>
      <c r="AR9" s="12">
        <v>1948</v>
      </c>
      <c r="AS9" s="12">
        <v>2.0699999999999998</v>
      </c>
      <c r="AT9" s="12">
        <v>3.09</v>
      </c>
      <c r="AU9" s="12" t="s">
        <v>24</v>
      </c>
      <c r="AX9" s="31" t="str">
        <f t="shared" si="15"/>
        <v>DE</v>
      </c>
      <c r="AY9" s="4">
        <f t="shared" si="6"/>
        <v>-6</v>
      </c>
      <c r="AZ9" s="32">
        <f t="shared" si="7"/>
        <v>-7.874015748031496E-3</v>
      </c>
      <c r="BA9" s="29">
        <f t="shared" si="8"/>
        <v>1.8569300000002009E-3</v>
      </c>
      <c r="BB9" s="32">
        <f t="shared" si="9"/>
        <v>7.2101660168563458E-4</v>
      </c>
      <c r="BC9" s="29">
        <f t="shared" si="10"/>
        <v>-9.2638399999999954E-3</v>
      </c>
      <c r="BD9" s="32">
        <f t="shared" si="11"/>
        <v>-5.9037749633811747E-2</v>
      </c>
    </row>
    <row r="10" spans="1:56" ht="15.75" x14ac:dyDescent="0.25">
      <c r="A10" s="10" t="s">
        <v>25</v>
      </c>
      <c r="B10" s="12">
        <v>762</v>
      </c>
      <c r="C10" s="12">
        <v>2.1516299999999999</v>
      </c>
      <c r="D10" s="12">
        <v>0.15847</v>
      </c>
      <c r="E10" s="12">
        <v>1640</v>
      </c>
      <c r="F10" s="12">
        <v>1.45</v>
      </c>
      <c r="G10" s="12">
        <v>2.79</v>
      </c>
      <c r="J10" s="28">
        <f t="shared" si="0"/>
        <v>0.55464500000000005</v>
      </c>
      <c r="K10" s="28">
        <f t="shared" si="1"/>
        <v>1.5969849999999999</v>
      </c>
      <c r="L10" s="28">
        <f t="shared" si="2"/>
        <v>2.7062749999999998</v>
      </c>
      <c r="N10" s="33" t="s">
        <v>25</v>
      </c>
      <c r="O10" s="2">
        <v>762</v>
      </c>
      <c r="P10" s="28">
        <v>2.1516272999999999</v>
      </c>
      <c r="Q10" s="28">
        <v>0.15847326</v>
      </c>
      <c r="R10" s="28">
        <v>1.45</v>
      </c>
      <c r="S10" s="28">
        <v>2.79</v>
      </c>
      <c r="T10" s="2"/>
      <c r="U10" s="2"/>
      <c r="V10" s="2"/>
      <c r="W10" s="28">
        <f t="shared" si="3"/>
        <v>0.55465640999999999</v>
      </c>
      <c r="X10" s="37">
        <f t="shared" si="4"/>
        <v>1.5969708899999999</v>
      </c>
      <c r="Y10" s="37">
        <f t="shared" si="5"/>
        <v>2.7062837100000001</v>
      </c>
      <c r="AA10" s="10" t="s">
        <v>25</v>
      </c>
      <c r="AB10" s="12">
        <v>757</v>
      </c>
      <c r="AC10" s="12">
        <v>2.1541700000000001</v>
      </c>
      <c r="AD10" s="12">
        <v>0.15014</v>
      </c>
      <c r="AE10" s="12">
        <v>1631</v>
      </c>
      <c r="AF10" s="12">
        <v>1.64</v>
      </c>
      <c r="AG10" s="12">
        <v>2.71</v>
      </c>
      <c r="AH10" s="12" t="s">
        <v>25</v>
      </c>
      <c r="AJ10" s="29">
        <f t="shared" si="12"/>
        <v>0.52549000000000001</v>
      </c>
      <c r="AK10" s="29">
        <f t="shared" si="13"/>
        <v>1.6286800000000001</v>
      </c>
      <c r="AL10" s="30">
        <f t="shared" si="14"/>
        <v>2.6796600000000002</v>
      </c>
      <c r="AN10" s="10" t="s">
        <v>25</v>
      </c>
      <c r="AO10" s="12">
        <v>756</v>
      </c>
      <c r="AP10" s="12">
        <v>2.1534399999999998</v>
      </c>
      <c r="AQ10" s="12">
        <v>0.14887</v>
      </c>
      <c r="AR10" s="12">
        <v>1628</v>
      </c>
      <c r="AS10" s="12">
        <v>1.64</v>
      </c>
      <c r="AT10" s="12">
        <v>2.67</v>
      </c>
      <c r="AU10" s="12" t="s">
        <v>25</v>
      </c>
      <c r="AX10" s="31" t="str">
        <f t="shared" si="15"/>
        <v>ME</v>
      </c>
      <c r="AY10" s="4">
        <f t="shared" si="6"/>
        <v>-6</v>
      </c>
      <c r="AZ10" s="32">
        <f t="shared" si="7"/>
        <v>-7.874015748031496E-3</v>
      </c>
      <c r="BA10" s="29">
        <f t="shared" si="8"/>
        <v>1.8126999999998894E-3</v>
      </c>
      <c r="BB10" s="32">
        <f t="shared" si="9"/>
        <v>8.4247862071646403E-4</v>
      </c>
      <c r="BC10" s="29">
        <f t="shared" si="10"/>
        <v>-9.6032600000000023E-3</v>
      </c>
      <c r="BD10" s="32">
        <f t="shared" si="11"/>
        <v>-6.059861455490978E-2</v>
      </c>
    </row>
    <row r="11" spans="1:56" ht="15.75" x14ac:dyDescent="0.25">
      <c r="A11" s="10" t="s">
        <v>26</v>
      </c>
      <c r="B11" s="12">
        <v>762</v>
      </c>
      <c r="C11" s="12">
        <v>1.13873</v>
      </c>
      <c r="D11" s="12">
        <v>0.13682</v>
      </c>
      <c r="E11" s="12">
        <v>867.71</v>
      </c>
      <c r="F11" s="12">
        <v>0.59</v>
      </c>
      <c r="G11" s="12">
        <v>1.8</v>
      </c>
      <c r="J11" s="28">
        <f t="shared" si="0"/>
        <v>0.47887000000000002</v>
      </c>
      <c r="K11" s="28">
        <f t="shared" si="1"/>
        <v>0.65986</v>
      </c>
      <c r="L11" s="28">
        <f t="shared" si="2"/>
        <v>1.6175999999999999</v>
      </c>
      <c r="N11" s="7" t="s">
        <v>75</v>
      </c>
      <c r="O11" s="2">
        <v>762</v>
      </c>
      <c r="P11" s="28">
        <v>1.1387270300000001</v>
      </c>
      <c r="Q11" s="28">
        <v>0.13682270999999999</v>
      </c>
      <c r="R11" s="28">
        <v>0.59</v>
      </c>
      <c r="S11" s="28">
        <v>1.8</v>
      </c>
      <c r="T11" s="2"/>
      <c r="U11" s="2"/>
      <c r="V11" s="2"/>
      <c r="W11" s="28">
        <f t="shared" si="3"/>
        <v>0.47887948499999994</v>
      </c>
      <c r="X11" s="37">
        <f t="shared" si="4"/>
        <v>0.65984754500000009</v>
      </c>
      <c r="Y11" s="37">
        <f t="shared" si="5"/>
        <v>1.6176065150000001</v>
      </c>
      <c r="AA11" s="10" t="s">
        <v>26</v>
      </c>
      <c r="AB11" s="12">
        <v>756</v>
      </c>
      <c r="AC11" s="12">
        <v>1.1386099999999999</v>
      </c>
      <c r="AD11" s="12">
        <v>0.12876000000000001</v>
      </c>
      <c r="AE11" s="12">
        <v>860.79</v>
      </c>
      <c r="AF11" s="12">
        <v>0.72</v>
      </c>
      <c r="AG11" s="12">
        <v>1.59</v>
      </c>
      <c r="AH11" s="12" t="s">
        <v>26</v>
      </c>
      <c r="AJ11" s="29">
        <f t="shared" si="12"/>
        <v>0.45066000000000006</v>
      </c>
      <c r="AK11" s="29">
        <f t="shared" si="13"/>
        <v>0.68794999999999984</v>
      </c>
      <c r="AL11" s="29">
        <f t="shared" si="14"/>
        <v>1.58927</v>
      </c>
      <c r="AN11" s="10" t="s">
        <v>26</v>
      </c>
      <c r="AO11" s="12">
        <v>756</v>
      </c>
      <c r="AP11" s="12">
        <v>1.1386099999999999</v>
      </c>
      <c r="AQ11" s="12">
        <v>0.12876000000000001</v>
      </c>
      <c r="AR11" s="12">
        <v>860.79</v>
      </c>
      <c r="AS11" s="12">
        <v>0.72</v>
      </c>
      <c r="AT11" s="12">
        <v>1.59</v>
      </c>
      <c r="AU11" s="12" t="s">
        <v>26</v>
      </c>
      <c r="AX11" s="31" t="str">
        <f t="shared" si="15"/>
        <v>NEM</v>
      </c>
      <c r="AY11" s="4">
        <f t="shared" si="6"/>
        <v>-6</v>
      </c>
      <c r="AZ11" s="32">
        <f t="shared" si="7"/>
        <v>-7.874015748031496E-3</v>
      </c>
      <c r="BA11" s="29">
        <f t="shared" si="8"/>
        <v>-1.1703000000018449E-4</v>
      </c>
      <c r="BB11" s="32">
        <f t="shared" si="9"/>
        <v>-1.0277265483035427E-4</v>
      </c>
      <c r="BC11" s="29">
        <f t="shared" si="10"/>
        <v>-8.062709999999973E-3</v>
      </c>
      <c r="BD11" s="32">
        <f t="shared" si="11"/>
        <v>-5.8928156005680445E-2</v>
      </c>
    </row>
    <row r="12" spans="1:56" ht="15.75" x14ac:dyDescent="0.25">
      <c r="A12" s="10" t="s">
        <v>27</v>
      </c>
      <c r="B12" s="12">
        <v>762</v>
      </c>
      <c r="C12" s="12">
        <v>0.57872999999999997</v>
      </c>
      <c r="D12" s="12">
        <v>0.12601999999999999</v>
      </c>
      <c r="E12" s="12">
        <v>440.99</v>
      </c>
      <c r="F12" s="12">
        <v>0.06</v>
      </c>
      <c r="G12" s="12">
        <v>1.18</v>
      </c>
      <c r="J12" s="28">
        <f t="shared" si="0"/>
        <v>0.44106999999999996</v>
      </c>
      <c r="K12" s="28">
        <f t="shared" si="1"/>
        <v>0.13766</v>
      </c>
      <c r="L12" s="28">
        <f t="shared" si="2"/>
        <v>1.0198</v>
      </c>
      <c r="N12" s="7" t="s">
        <v>76</v>
      </c>
      <c r="O12" s="2">
        <v>762</v>
      </c>
      <c r="P12" s="28">
        <v>0.57872703000000003</v>
      </c>
      <c r="Q12" s="28">
        <v>0.12602309</v>
      </c>
      <c r="R12" s="28">
        <v>0.06</v>
      </c>
      <c r="S12" s="28">
        <v>1.18</v>
      </c>
      <c r="T12" s="2"/>
      <c r="U12" s="2"/>
      <c r="V12" s="2"/>
      <c r="W12" s="28">
        <f t="shared" si="3"/>
        <v>0.44108081500000001</v>
      </c>
      <c r="X12" s="37">
        <f t="shared" si="4"/>
        <v>0.13764621500000002</v>
      </c>
      <c r="Y12" s="37">
        <f t="shared" si="5"/>
        <v>1.0198078450000001</v>
      </c>
      <c r="AA12" s="10" t="s">
        <v>27</v>
      </c>
      <c r="AB12" s="12">
        <v>757</v>
      </c>
      <c r="AC12" s="12">
        <v>0.57926</v>
      </c>
      <c r="AD12" s="12">
        <v>0.11959</v>
      </c>
      <c r="AE12" s="12">
        <v>438.5</v>
      </c>
      <c r="AF12" s="12">
        <v>0.18</v>
      </c>
      <c r="AG12" s="12">
        <v>1.01</v>
      </c>
      <c r="AH12" s="12" t="s">
        <v>27</v>
      </c>
      <c r="AJ12" s="29">
        <f t="shared" si="12"/>
        <v>0.41856500000000002</v>
      </c>
      <c r="AK12" s="29">
        <f t="shared" si="13"/>
        <v>0.16069499999999998</v>
      </c>
      <c r="AL12" s="30">
        <f t="shared" si="14"/>
        <v>0.99782499999999996</v>
      </c>
      <c r="AN12" s="10" t="s">
        <v>27</v>
      </c>
      <c r="AO12" s="12">
        <v>756</v>
      </c>
      <c r="AP12" s="12">
        <v>0.57869000000000004</v>
      </c>
      <c r="AQ12" s="12">
        <v>0.11864</v>
      </c>
      <c r="AR12" s="12">
        <v>437.49</v>
      </c>
      <c r="AS12" s="12">
        <v>0.18</v>
      </c>
      <c r="AT12" s="12">
        <v>0.99</v>
      </c>
      <c r="AU12" s="12" t="s">
        <v>27</v>
      </c>
      <c r="AX12" s="31" t="str">
        <f t="shared" si="15"/>
        <v>NEG</v>
      </c>
      <c r="AY12" s="4">
        <f t="shared" si="6"/>
        <v>-6</v>
      </c>
      <c r="AZ12" s="32">
        <f t="shared" si="7"/>
        <v>-7.874015748031496E-3</v>
      </c>
      <c r="BA12" s="29">
        <f t="shared" si="8"/>
        <v>-3.7029999999993457E-5</v>
      </c>
      <c r="BB12" s="32">
        <f t="shared" si="9"/>
        <v>-6.3985260892330287E-5</v>
      </c>
      <c r="BC12" s="29">
        <f t="shared" si="10"/>
        <v>-7.3830900000000088E-3</v>
      </c>
      <c r="BD12" s="32">
        <f t="shared" si="11"/>
        <v>-5.8585216407564748E-2</v>
      </c>
    </row>
    <row r="13" spans="1:56" ht="15.75" x14ac:dyDescent="0.25">
      <c r="A13" s="10" t="s">
        <v>28</v>
      </c>
      <c r="B13" s="12">
        <v>613</v>
      </c>
      <c r="C13" s="12">
        <v>1.41876</v>
      </c>
      <c r="D13" s="12">
        <v>1.1281300000000001</v>
      </c>
      <c r="E13" s="12">
        <v>869.7</v>
      </c>
      <c r="F13" s="12">
        <v>0.1</v>
      </c>
      <c r="G13" s="12">
        <v>15.9</v>
      </c>
      <c r="J13" s="28">
        <f t="shared" si="0"/>
        <v>3.948455</v>
      </c>
      <c r="K13" s="28">
        <f t="shared" si="1"/>
        <v>-2.5296950000000002</v>
      </c>
      <c r="L13" s="28">
        <f t="shared" si="2"/>
        <v>5.3672149999999998</v>
      </c>
      <c r="N13" s="7" t="s">
        <v>77</v>
      </c>
      <c r="O13" s="2">
        <v>613</v>
      </c>
      <c r="P13" s="28">
        <v>1.4187601999999999</v>
      </c>
      <c r="Q13" s="28">
        <v>1.1281269199999999</v>
      </c>
      <c r="R13" s="28">
        <v>0.1</v>
      </c>
      <c r="S13" s="28">
        <v>15.9</v>
      </c>
      <c r="T13" s="2"/>
      <c r="U13" s="2"/>
      <c r="V13" s="2"/>
      <c r="W13" s="28">
        <f t="shared" si="3"/>
        <v>3.9484442199999998</v>
      </c>
      <c r="X13" s="28">
        <f t="shared" si="4"/>
        <v>-2.5296840199999999</v>
      </c>
      <c r="Y13" s="37">
        <f t="shared" si="5"/>
        <v>5.3672044200000002</v>
      </c>
      <c r="AA13" s="10" t="s">
        <v>28</v>
      </c>
      <c r="AB13" s="12">
        <v>606</v>
      </c>
      <c r="AC13" s="12">
        <v>1.34802</v>
      </c>
      <c r="AD13" s="12">
        <v>0.84153999999999995</v>
      </c>
      <c r="AE13" s="12">
        <v>816.9</v>
      </c>
      <c r="AF13" s="12">
        <v>0.1</v>
      </c>
      <c r="AG13" s="12">
        <v>5.3</v>
      </c>
      <c r="AH13" s="12" t="s">
        <v>28</v>
      </c>
      <c r="AJ13" s="29">
        <f t="shared" si="12"/>
        <v>2.9453899999999997</v>
      </c>
      <c r="AK13" s="29">
        <f t="shared" si="13"/>
        <v>-1.5973699999999997</v>
      </c>
      <c r="AL13" s="30">
        <f t="shared" si="14"/>
        <v>4.2934099999999997</v>
      </c>
      <c r="AN13" s="10" t="s">
        <v>28</v>
      </c>
      <c r="AO13" s="12">
        <v>600</v>
      </c>
      <c r="AP13" s="12">
        <v>1.3145</v>
      </c>
      <c r="AQ13" s="12">
        <v>0.77485999999999999</v>
      </c>
      <c r="AR13" s="12">
        <v>788.7</v>
      </c>
      <c r="AS13" s="12">
        <v>0.1</v>
      </c>
      <c r="AT13" s="12">
        <v>4.0999999999999996</v>
      </c>
      <c r="AU13" s="12" t="s">
        <v>28</v>
      </c>
      <c r="AX13" s="31" t="str">
        <f t="shared" si="15"/>
        <v>Starch</v>
      </c>
      <c r="AY13" s="4">
        <f t="shared" si="6"/>
        <v>-13</v>
      </c>
      <c r="AZ13" s="32">
        <f t="shared" si="7"/>
        <v>-2.1207177814029365E-2</v>
      </c>
      <c r="BA13" s="29">
        <f t="shared" si="8"/>
        <v>-0.10426019999999991</v>
      </c>
      <c r="BB13" s="32">
        <f t="shared" si="9"/>
        <v>-7.3486837310491174E-2</v>
      </c>
      <c r="BC13" s="29">
        <f t="shared" si="10"/>
        <v>-0.35326691999999993</v>
      </c>
      <c r="BD13" s="32">
        <f t="shared" si="11"/>
        <v>-0.31314465929064078</v>
      </c>
    </row>
    <row r="14" spans="1:56" ht="15.75" x14ac:dyDescent="0.25">
      <c r="A14" s="10" t="s">
        <v>29</v>
      </c>
      <c r="B14" s="12">
        <v>572</v>
      </c>
      <c r="C14" s="12">
        <v>2.1580400000000002</v>
      </c>
      <c r="D14" s="12">
        <v>0.75732999999999995</v>
      </c>
      <c r="E14" s="12">
        <v>1234</v>
      </c>
      <c r="F14" s="12">
        <v>0.1</v>
      </c>
      <c r="G14" s="12">
        <v>14.8</v>
      </c>
      <c r="J14" s="28">
        <f t="shared" si="0"/>
        <v>2.650655</v>
      </c>
      <c r="K14" s="28">
        <f t="shared" si="1"/>
        <v>-0.4926149999999998</v>
      </c>
      <c r="L14" s="28">
        <f t="shared" si="2"/>
        <v>4.8086950000000002</v>
      </c>
      <c r="N14" s="7" t="s">
        <v>78</v>
      </c>
      <c r="O14" s="2">
        <v>572</v>
      </c>
      <c r="P14" s="28">
        <v>2.1580419599999998</v>
      </c>
      <c r="Q14" s="28">
        <v>0.75732615999999997</v>
      </c>
      <c r="R14" s="28">
        <v>0.1</v>
      </c>
      <c r="S14" s="28">
        <v>14.8</v>
      </c>
      <c r="T14" s="2"/>
      <c r="U14" s="2"/>
      <c r="V14" s="2"/>
      <c r="W14" s="28">
        <f t="shared" si="3"/>
        <v>2.65064156</v>
      </c>
      <c r="X14" s="28">
        <f t="shared" si="4"/>
        <v>-0.49259960000000014</v>
      </c>
      <c r="Y14" s="37">
        <f t="shared" si="5"/>
        <v>4.8086835199999998</v>
      </c>
      <c r="AA14" s="10" t="s">
        <v>29</v>
      </c>
      <c r="AB14" s="12">
        <v>568</v>
      </c>
      <c r="AC14" s="12">
        <v>2.1362700000000001</v>
      </c>
      <c r="AD14" s="12">
        <v>0.50426000000000004</v>
      </c>
      <c r="AE14" s="12">
        <v>1213</v>
      </c>
      <c r="AF14" s="12">
        <v>0.5</v>
      </c>
      <c r="AG14" s="12">
        <v>4.4000000000000004</v>
      </c>
      <c r="AH14" s="12" t="s">
        <v>29</v>
      </c>
      <c r="AJ14" s="29">
        <f t="shared" si="12"/>
        <v>1.7649100000000002</v>
      </c>
      <c r="AK14" s="29">
        <f t="shared" si="13"/>
        <v>0.37135999999999991</v>
      </c>
      <c r="AL14" s="30">
        <f t="shared" si="14"/>
        <v>3.9011800000000001</v>
      </c>
      <c r="AN14" s="10" t="s">
        <v>29</v>
      </c>
      <c r="AO14" s="12">
        <v>564</v>
      </c>
      <c r="AP14" s="12">
        <v>2.12216</v>
      </c>
      <c r="AQ14" s="12">
        <v>0.47705999999999998</v>
      </c>
      <c r="AR14" s="12">
        <v>1197</v>
      </c>
      <c r="AS14" s="12">
        <v>0.5</v>
      </c>
      <c r="AT14" s="12">
        <v>3.8</v>
      </c>
      <c r="AU14" s="12" t="s">
        <v>29</v>
      </c>
      <c r="AX14" s="31" t="str">
        <f t="shared" si="15"/>
        <v>Fat</v>
      </c>
      <c r="AY14" s="4">
        <f t="shared" si="6"/>
        <v>-8</v>
      </c>
      <c r="AZ14" s="32">
        <f t="shared" si="7"/>
        <v>-1.3986013986013986E-2</v>
      </c>
      <c r="BA14" s="29">
        <f t="shared" si="8"/>
        <v>-3.5881959999999768E-2</v>
      </c>
      <c r="BB14" s="32">
        <f t="shared" si="9"/>
        <v>-1.6627090976488599E-2</v>
      </c>
      <c r="BC14" s="29">
        <f t="shared" si="10"/>
        <v>-0.28026615999999999</v>
      </c>
      <c r="BD14" s="32">
        <f t="shared" si="11"/>
        <v>-0.37007325879248643</v>
      </c>
    </row>
    <row r="15" spans="1:56" ht="15.75" x14ac:dyDescent="0.25">
      <c r="A15" s="10" t="s">
        <v>30</v>
      </c>
      <c r="B15" s="12">
        <v>763</v>
      </c>
      <c r="C15" s="12">
        <v>45.67313</v>
      </c>
      <c r="D15" s="12">
        <v>6.2142099999999996</v>
      </c>
      <c r="E15" s="12">
        <v>34849</v>
      </c>
      <c r="F15" s="12">
        <v>26.6</v>
      </c>
      <c r="G15" s="12">
        <v>68.5</v>
      </c>
      <c r="J15" s="28">
        <f t="shared" si="0"/>
        <v>21.749734999999998</v>
      </c>
      <c r="K15" s="28">
        <f t="shared" si="1"/>
        <v>23.923395000000003</v>
      </c>
      <c r="L15" s="28">
        <f t="shared" si="2"/>
        <v>67.422865000000002</v>
      </c>
      <c r="N15" s="7" t="s">
        <v>79</v>
      </c>
      <c r="O15" s="2">
        <v>763</v>
      </c>
      <c r="P15" s="28">
        <v>45.6731324</v>
      </c>
      <c r="Q15" s="28">
        <v>6.2142076700000004</v>
      </c>
      <c r="R15" s="28">
        <v>26.6</v>
      </c>
      <c r="S15" s="28">
        <v>68.5</v>
      </c>
      <c r="T15" s="2"/>
      <c r="U15" s="2"/>
      <c r="V15" s="2"/>
      <c r="W15" s="28">
        <f t="shared" si="3"/>
        <v>21.749726845000001</v>
      </c>
      <c r="X15" s="28">
        <f t="shared" si="4"/>
        <v>23.923405554999999</v>
      </c>
      <c r="Y15" s="37">
        <f t="shared" si="5"/>
        <v>67.422859244999998</v>
      </c>
      <c r="AA15" s="10" t="s">
        <v>30</v>
      </c>
      <c r="AB15" s="12">
        <v>761</v>
      </c>
      <c r="AC15" s="12">
        <v>45.613930000000003</v>
      </c>
      <c r="AD15" s="12">
        <v>6.1138199999999996</v>
      </c>
      <c r="AE15" s="12">
        <v>34712</v>
      </c>
      <c r="AF15" s="12">
        <v>26.6</v>
      </c>
      <c r="AG15" s="12">
        <v>67.400000000000006</v>
      </c>
      <c r="AH15" s="12" t="s">
        <v>30</v>
      </c>
      <c r="AJ15" s="29">
        <f t="shared" si="12"/>
        <v>21.39837</v>
      </c>
      <c r="AK15" s="29">
        <f t="shared" si="13"/>
        <v>24.215560000000004</v>
      </c>
      <c r="AL15" s="30">
        <f t="shared" si="14"/>
        <v>67.01230000000001</v>
      </c>
      <c r="AN15" s="10" t="s">
        <v>30</v>
      </c>
      <c r="AO15" s="12">
        <v>760</v>
      </c>
      <c r="AP15" s="12">
        <v>45.585259999999998</v>
      </c>
      <c r="AQ15" s="12">
        <v>6.0664600000000002</v>
      </c>
      <c r="AR15" s="12">
        <v>34645</v>
      </c>
      <c r="AS15" s="12">
        <v>26.6</v>
      </c>
      <c r="AT15" s="12">
        <v>64.5</v>
      </c>
      <c r="AU15" s="12" t="s">
        <v>30</v>
      </c>
      <c r="AX15" s="31" t="str">
        <f t="shared" si="15"/>
        <v>NDF</v>
      </c>
      <c r="AY15" s="4">
        <f t="shared" si="6"/>
        <v>-3</v>
      </c>
      <c r="AZ15" s="32">
        <f t="shared" si="7"/>
        <v>-3.9318479685452159E-3</v>
      </c>
      <c r="BA15" s="29">
        <f t="shared" si="8"/>
        <v>-8.787240000000196E-2</v>
      </c>
      <c r="BB15" s="32">
        <f t="shared" si="9"/>
        <v>-1.9239407367645745E-3</v>
      </c>
      <c r="BC15" s="29">
        <f t="shared" si="10"/>
        <v>-0.14774767000000022</v>
      </c>
      <c r="BD15" s="32">
        <f t="shared" si="11"/>
        <v>-2.3775785722977005E-2</v>
      </c>
    </row>
    <row r="16" spans="1:56" ht="15.75" x14ac:dyDescent="0.25">
      <c r="A16" s="10" t="s">
        <v>31</v>
      </c>
      <c r="B16" s="12">
        <v>758</v>
      </c>
      <c r="C16" s="12">
        <v>35.504089999999998</v>
      </c>
      <c r="D16" s="12">
        <v>4.27698</v>
      </c>
      <c r="E16" s="12">
        <v>26912</v>
      </c>
      <c r="F16" s="12">
        <v>16.8</v>
      </c>
      <c r="G16" s="12">
        <v>56.1</v>
      </c>
      <c r="J16" s="28">
        <f t="shared" si="0"/>
        <v>14.969429999999999</v>
      </c>
      <c r="K16" s="28">
        <f t="shared" si="1"/>
        <v>20.534659999999999</v>
      </c>
      <c r="L16" s="28">
        <f t="shared" si="2"/>
        <v>50.473519999999994</v>
      </c>
      <c r="N16" s="7" t="s">
        <v>80</v>
      </c>
      <c r="O16" s="2">
        <v>758</v>
      </c>
      <c r="P16" s="28">
        <v>35.504089700000002</v>
      </c>
      <c r="Q16" s="28">
        <v>4.2769786099999996</v>
      </c>
      <c r="R16" s="28">
        <v>16.8</v>
      </c>
      <c r="S16" s="28">
        <v>56.1</v>
      </c>
      <c r="T16" s="2"/>
      <c r="U16" s="2"/>
      <c r="V16" s="2"/>
      <c r="W16" s="28">
        <f t="shared" si="3"/>
        <v>14.969425134999998</v>
      </c>
      <c r="X16" s="37">
        <f t="shared" si="4"/>
        <v>20.534664565000003</v>
      </c>
      <c r="Y16" s="37">
        <f t="shared" si="5"/>
        <v>50.473514835000003</v>
      </c>
      <c r="AA16" s="10" t="s">
        <v>31</v>
      </c>
      <c r="AB16" s="12">
        <v>756</v>
      </c>
      <c r="AC16" s="12">
        <v>35.50159</v>
      </c>
      <c r="AD16" s="12">
        <v>4.1612200000000001</v>
      </c>
      <c r="AE16" s="12">
        <v>26839</v>
      </c>
      <c r="AF16" s="12">
        <v>21.6</v>
      </c>
      <c r="AG16" s="12">
        <v>48.5</v>
      </c>
      <c r="AH16" s="12" t="s">
        <v>31</v>
      </c>
      <c r="AJ16" s="29">
        <f t="shared" si="12"/>
        <v>14.56427</v>
      </c>
      <c r="AK16" s="29">
        <f t="shared" si="13"/>
        <v>20.93732</v>
      </c>
      <c r="AL16" s="29">
        <f t="shared" si="14"/>
        <v>50.065860000000001</v>
      </c>
      <c r="AN16" s="10" t="s">
        <v>31</v>
      </c>
      <c r="AO16" s="12">
        <v>756</v>
      </c>
      <c r="AP16" s="12">
        <v>35.50159</v>
      </c>
      <c r="AQ16" s="12">
        <v>4.1612200000000001</v>
      </c>
      <c r="AR16" s="12">
        <v>26839</v>
      </c>
      <c r="AS16" s="12">
        <v>21.6</v>
      </c>
      <c r="AT16" s="12">
        <v>48.5</v>
      </c>
      <c r="AU16" s="12" t="s">
        <v>31</v>
      </c>
      <c r="AX16" s="31" t="str">
        <f t="shared" si="15"/>
        <v>ADF</v>
      </c>
      <c r="AY16" s="4">
        <f t="shared" si="6"/>
        <v>-2</v>
      </c>
      <c r="AZ16" s="32">
        <f t="shared" si="7"/>
        <v>-2.6385224274406332E-3</v>
      </c>
      <c r="BA16" s="29">
        <f t="shared" si="8"/>
        <v>-2.4997000000013259E-3</v>
      </c>
      <c r="BB16" s="32">
        <f t="shared" si="9"/>
        <v>-7.0405973540601041E-5</v>
      </c>
      <c r="BC16" s="29">
        <f t="shared" si="10"/>
        <v>-0.11575860999999943</v>
      </c>
      <c r="BD16" s="32">
        <f t="shared" si="11"/>
        <v>-2.7065510622228582E-2</v>
      </c>
    </row>
    <row r="17" spans="1:56" ht="15.75" x14ac:dyDescent="0.25">
      <c r="A17" s="10" t="s">
        <v>32</v>
      </c>
      <c r="B17" s="12">
        <v>424</v>
      </c>
      <c r="C17" s="12">
        <v>7.5726399999999998</v>
      </c>
      <c r="D17" s="12">
        <v>1.2151700000000001</v>
      </c>
      <c r="E17" s="12">
        <v>3211</v>
      </c>
      <c r="F17" s="12">
        <v>4.0999999999999996</v>
      </c>
      <c r="G17" s="12">
        <v>11.5</v>
      </c>
      <c r="J17" s="28">
        <f t="shared" si="0"/>
        <v>4.2530950000000001</v>
      </c>
      <c r="K17" s="28">
        <f t="shared" si="1"/>
        <v>3.3195449999999997</v>
      </c>
      <c r="L17" s="28">
        <f t="shared" si="2"/>
        <v>11.825735</v>
      </c>
      <c r="N17" s="7" t="s">
        <v>81</v>
      </c>
      <c r="O17" s="2">
        <v>424</v>
      </c>
      <c r="P17" s="28">
        <v>7.5726415100000004</v>
      </c>
      <c r="Q17" s="28">
        <v>1.21517458</v>
      </c>
      <c r="R17" s="28">
        <v>4.0999999999999996</v>
      </c>
      <c r="S17" s="28">
        <v>11.5</v>
      </c>
      <c r="T17" s="2"/>
      <c r="U17" s="2"/>
      <c r="V17" s="2"/>
      <c r="W17" s="28">
        <f t="shared" si="3"/>
        <v>4.2531110300000003</v>
      </c>
      <c r="X17" s="28">
        <f t="shared" si="4"/>
        <v>3.3195304800000001</v>
      </c>
      <c r="Y17" s="28">
        <f t="shared" si="5"/>
        <v>11.82575254</v>
      </c>
      <c r="AA17" s="10" t="s">
        <v>32</v>
      </c>
      <c r="AB17" s="12">
        <v>424</v>
      </c>
      <c r="AC17" s="12">
        <v>7.5726399999999998</v>
      </c>
      <c r="AD17" s="12">
        <v>1.2151700000000001</v>
      </c>
      <c r="AE17" s="12">
        <v>3211</v>
      </c>
      <c r="AF17" s="12">
        <v>4.0999999999999996</v>
      </c>
      <c r="AG17" s="12">
        <v>11.5</v>
      </c>
      <c r="AH17" s="12" t="s">
        <v>32</v>
      </c>
      <c r="AJ17" s="29">
        <f t="shared" si="12"/>
        <v>4.2530950000000001</v>
      </c>
      <c r="AK17" s="29">
        <f t="shared" si="13"/>
        <v>3.3195449999999997</v>
      </c>
      <c r="AL17" s="29">
        <f t="shared" si="14"/>
        <v>11.825735</v>
      </c>
      <c r="AN17" s="10" t="s">
        <v>32</v>
      </c>
      <c r="AO17" s="12">
        <v>424</v>
      </c>
      <c r="AP17" s="12">
        <v>7.5726399999999998</v>
      </c>
      <c r="AQ17" s="12">
        <v>1.2151700000000001</v>
      </c>
      <c r="AR17" s="12">
        <v>3211</v>
      </c>
      <c r="AS17" s="12">
        <v>4.0999999999999996</v>
      </c>
      <c r="AT17" s="12">
        <v>11.5</v>
      </c>
      <c r="AU17" s="12" t="s">
        <v>32</v>
      </c>
      <c r="AX17" s="31" t="str">
        <f t="shared" si="15"/>
        <v>Lignin</v>
      </c>
      <c r="AY17" s="4">
        <f t="shared" si="6"/>
        <v>0</v>
      </c>
      <c r="AZ17" s="32">
        <f t="shared" si="7"/>
        <v>0</v>
      </c>
      <c r="BA17" s="29">
        <f t="shared" si="8"/>
        <v>-1.5100000005929815E-6</v>
      </c>
      <c r="BB17" s="32">
        <f t="shared" si="9"/>
        <v>-1.9940201825201434E-7</v>
      </c>
      <c r="BC17" s="29">
        <f t="shared" si="10"/>
        <v>-4.5799999999207586E-6</v>
      </c>
      <c r="BD17" s="32">
        <f t="shared" si="11"/>
        <v>-3.7690057669909114E-6</v>
      </c>
    </row>
    <row r="18" spans="1:56" ht="15.75" x14ac:dyDescent="0.25">
      <c r="A18" s="10" t="s">
        <v>33</v>
      </c>
      <c r="B18" s="12">
        <v>777</v>
      </c>
      <c r="C18" s="12">
        <v>18.06345</v>
      </c>
      <c r="D18" s="12">
        <v>2.81067</v>
      </c>
      <c r="E18" s="12">
        <v>14035</v>
      </c>
      <c r="F18" s="12">
        <v>8.9</v>
      </c>
      <c r="G18" s="12">
        <v>31.4</v>
      </c>
      <c r="J18" s="28">
        <f t="shared" si="0"/>
        <v>9.8373449999999991</v>
      </c>
      <c r="K18" s="28">
        <f t="shared" si="1"/>
        <v>8.2261050000000004</v>
      </c>
      <c r="L18" s="28">
        <f t="shared" si="2"/>
        <v>27.900794999999999</v>
      </c>
      <c r="N18" s="7" t="s">
        <v>82</v>
      </c>
      <c r="O18" s="2">
        <v>777</v>
      </c>
      <c r="P18" s="28">
        <v>18.063449200000001</v>
      </c>
      <c r="Q18" s="28">
        <v>2.8106667999999999</v>
      </c>
      <c r="R18" s="28">
        <v>8.9</v>
      </c>
      <c r="S18" s="28">
        <v>31.4</v>
      </c>
      <c r="T18" s="2"/>
      <c r="U18" s="2"/>
      <c r="V18" s="2"/>
      <c r="W18" s="28">
        <f t="shared" si="3"/>
        <v>9.8373337999999997</v>
      </c>
      <c r="X18" s="28">
        <f t="shared" si="4"/>
        <v>8.2261154000000012</v>
      </c>
      <c r="Y18" s="37">
        <f t="shared" si="5"/>
        <v>27.900783000000001</v>
      </c>
      <c r="AA18" s="10" t="s">
        <v>33</v>
      </c>
      <c r="AB18" s="12">
        <v>775</v>
      </c>
      <c r="AC18" s="12">
        <v>18.033159999999999</v>
      </c>
      <c r="AD18" s="12">
        <v>2.7489599999999998</v>
      </c>
      <c r="AE18" s="12">
        <v>13976</v>
      </c>
      <c r="AF18" s="12">
        <v>8.9</v>
      </c>
      <c r="AG18" s="12">
        <v>27.3</v>
      </c>
      <c r="AH18" s="12" t="s">
        <v>33</v>
      </c>
      <c r="AJ18" s="29">
        <f t="shared" si="12"/>
        <v>9.6213599999999992</v>
      </c>
      <c r="AK18" s="29">
        <f t="shared" si="13"/>
        <v>8.4117999999999995</v>
      </c>
      <c r="AL18" s="29">
        <f t="shared" si="14"/>
        <v>27.654519999999998</v>
      </c>
      <c r="AN18" s="10" t="s">
        <v>33</v>
      </c>
      <c r="AO18" s="12">
        <v>775</v>
      </c>
      <c r="AP18" s="12">
        <v>18.033159999999999</v>
      </c>
      <c r="AQ18" s="12">
        <v>2.7489599999999998</v>
      </c>
      <c r="AR18" s="12">
        <v>13976</v>
      </c>
      <c r="AS18" s="12">
        <v>8.9</v>
      </c>
      <c r="AT18" s="12">
        <v>27.3</v>
      </c>
      <c r="AU18" s="12" t="s">
        <v>33</v>
      </c>
      <c r="AX18" s="31" t="str">
        <f t="shared" si="15"/>
        <v>CP</v>
      </c>
      <c r="AY18" s="4">
        <f t="shared" si="6"/>
        <v>-2</v>
      </c>
      <c r="AZ18" s="32">
        <f t="shared" si="7"/>
        <v>-2.5740025740025739E-3</v>
      </c>
      <c r="BA18" s="29">
        <f t="shared" si="8"/>
        <v>-3.0289200000002126E-2</v>
      </c>
      <c r="BB18" s="32">
        <f t="shared" si="9"/>
        <v>-1.6768226081651186E-3</v>
      </c>
      <c r="BC18" s="29">
        <f t="shared" si="10"/>
        <v>-6.1706800000000062E-2</v>
      </c>
      <c r="BD18" s="32">
        <f t="shared" si="11"/>
        <v>-2.1954505599881161E-2</v>
      </c>
    </row>
    <row r="19" spans="1:56" ht="15.75" x14ac:dyDescent="0.25">
      <c r="A19" s="10" t="s">
        <v>34</v>
      </c>
      <c r="B19" s="12">
        <v>267</v>
      </c>
      <c r="C19" s="12">
        <v>68.820070000000001</v>
      </c>
      <c r="D19" s="12">
        <v>4.60785</v>
      </c>
      <c r="E19" s="12">
        <v>18375</v>
      </c>
      <c r="F19" s="12">
        <v>53</v>
      </c>
      <c r="G19" s="12">
        <v>82.65</v>
      </c>
      <c r="J19" s="28">
        <f t="shared" si="0"/>
        <v>16.127475</v>
      </c>
      <c r="K19" s="28">
        <f t="shared" si="1"/>
        <v>52.692594999999997</v>
      </c>
      <c r="L19" s="28">
        <f t="shared" si="2"/>
        <v>84.947545000000005</v>
      </c>
      <c r="N19" s="7" t="s">
        <v>34</v>
      </c>
      <c r="O19" s="2">
        <v>267</v>
      </c>
      <c r="P19" s="28">
        <v>68.820074899999994</v>
      </c>
      <c r="Q19" s="28">
        <v>4.6078512600000003</v>
      </c>
      <c r="R19" s="28">
        <v>53</v>
      </c>
      <c r="S19" s="28">
        <v>82.65</v>
      </c>
      <c r="T19" s="2"/>
      <c r="U19" s="2"/>
      <c r="V19" s="2"/>
      <c r="W19" s="28">
        <f t="shared" si="3"/>
        <v>16.127479409999999</v>
      </c>
      <c r="X19" s="28">
        <f t="shared" si="4"/>
        <v>52.692595489999995</v>
      </c>
      <c r="Y19" s="28">
        <f t="shared" si="5"/>
        <v>84.947554309999987</v>
      </c>
      <c r="AA19" s="10" t="s">
        <v>34</v>
      </c>
      <c r="AB19" s="12">
        <v>267</v>
      </c>
      <c r="AC19" s="12">
        <v>68.820070000000001</v>
      </c>
      <c r="AD19" s="12">
        <v>4.60785</v>
      </c>
      <c r="AE19" s="12">
        <v>18375</v>
      </c>
      <c r="AF19" s="12">
        <v>53</v>
      </c>
      <c r="AG19" s="12">
        <v>82.65</v>
      </c>
      <c r="AH19" s="12" t="s">
        <v>34</v>
      </c>
      <c r="AJ19" s="29">
        <f t="shared" si="12"/>
        <v>16.127475</v>
      </c>
      <c r="AK19" s="29">
        <f t="shared" si="13"/>
        <v>52.692594999999997</v>
      </c>
      <c r="AL19" s="29">
        <f t="shared" si="14"/>
        <v>84.947545000000005</v>
      </c>
      <c r="AN19" s="10" t="s">
        <v>34</v>
      </c>
      <c r="AO19" s="12">
        <v>267</v>
      </c>
      <c r="AP19" s="12">
        <v>68.820070000000001</v>
      </c>
      <c r="AQ19" s="12">
        <v>4.60785</v>
      </c>
      <c r="AR19" s="12">
        <v>18375</v>
      </c>
      <c r="AS19" s="12">
        <v>53</v>
      </c>
      <c r="AT19" s="12">
        <v>82.65</v>
      </c>
      <c r="AU19" s="12" t="s">
        <v>34</v>
      </c>
      <c r="AX19" s="31" t="str">
        <f t="shared" si="15"/>
        <v>RDP</v>
      </c>
      <c r="AY19" s="4">
        <f t="shared" si="6"/>
        <v>0</v>
      </c>
      <c r="AZ19" s="32">
        <f t="shared" si="7"/>
        <v>0</v>
      </c>
      <c r="BA19" s="29">
        <f t="shared" si="8"/>
        <v>-4.8999999933130312E-6</v>
      </c>
      <c r="BB19" s="32">
        <f t="shared" si="9"/>
        <v>-7.120015490295596E-8</v>
      </c>
      <c r="BC19" s="29">
        <f t="shared" si="10"/>
        <v>-1.2600000003359924E-6</v>
      </c>
      <c r="BD19" s="32">
        <f t="shared" si="11"/>
        <v>-2.734463265500441E-7</v>
      </c>
    </row>
    <row r="20" spans="1:56" ht="15.75" x14ac:dyDescent="0.25">
      <c r="A20" s="10" t="s">
        <v>35</v>
      </c>
      <c r="B20" s="12">
        <v>267</v>
      </c>
      <c r="C20" s="12">
        <v>31.011569999999999</v>
      </c>
      <c r="D20" s="12">
        <v>4.5511400000000002</v>
      </c>
      <c r="E20" s="12">
        <v>8280</v>
      </c>
      <c r="F20" s="12">
        <v>17.350000000000001</v>
      </c>
      <c r="G20" s="12">
        <v>46</v>
      </c>
      <c r="J20" s="28">
        <f t="shared" si="0"/>
        <v>15.928990000000001</v>
      </c>
      <c r="K20" s="28">
        <f t="shared" si="1"/>
        <v>15.082579999999998</v>
      </c>
      <c r="L20" s="28">
        <f t="shared" si="2"/>
        <v>46.940559999999998</v>
      </c>
      <c r="N20" s="7" t="s">
        <v>35</v>
      </c>
      <c r="O20" s="2">
        <v>267</v>
      </c>
      <c r="P20" s="28">
        <v>31.011572999999999</v>
      </c>
      <c r="Q20" s="28">
        <v>4.5511362499999999</v>
      </c>
      <c r="R20" s="28">
        <v>17.350000000000001</v>
      </c>
      <c r="S20" s="28">
        <v>46</v>
      </c>
      <c r="T20" s="2"/>
      <c r="U20" s="2"/>
      <c r="V20" s="2"/>
      <c r="W20" s="28">
        <f t="shared" si="3"/>
        <v>15.928976875</v>
      </c>
      <c r="X20" s="28">
        <f t="shared" si="4"/>
        <v>15.082596124999998</v>
      </c>
      <c r="Y20" s="28">
        <f t="shared" si="5"/>
        <v>46.940549875000002</v>
      </c>
      <c r="AA20" s="10" t="s">
        <v>35</v>
      </c>
      <c r="AB20" s="12">
        <v>267</v>
      </c>
      <c r="AC20" s="12">
        <v>31.011569999999999</v>
      </c>
      <c r="AD20" s="12">
        <v>4.5511400000000002</v>
      </c>
      <c r="AE20" s="12">
        <v>8280</v>
      </c>
      <c r="AF20" s="12">
        <v>17.350000000000001</v>
      </c>
      <c r="AG20" s="12">
        <v>46</v>
      </c>
      <c r="AH20" s="12" t="s">
        <v>35</v>
      </c>
      <c r="AJ20" s="29">
        <f t="shared" si="12"/>
        <v>15.928990000000001</v>
      </c>
      <c r="AK20" s="29">
        <f t="shared" si="13"/>
        <v>15.082579999999998</v>
      </c>
      <c r="AL20" s="29">
        <f t="shared" si="14"/>
        <v>46.940559999999998</v>
      </c>
      <c r="AN20" s="10" t="s">
        <v>35</v>
      </c>
      <c r="AO20" s="12">
        <v>267</v>
      </c>
      <c r="AP20" s="12">
        <v>31.011569999999999</v>
      </c>
      <c r="AQ20" s="12">
        <v>4.5511400000000002</v>
      </c>
      <c r="AR20" s="12">
        <v>8280</v>
      </c>
      <c r="AS20" s="12">
        <v>17.350000000000001</v>
      </c>
      <c r="AT20" s="12">
        <v>46</v>
      </c>
      <c r="AU20" s="12" t="s">
        <v>35</v>
      </c>
      <c r="AX20" s="31" t="str">
        <f t="shared" si="15"/>
        <v>RUP</v>
      </c>
      <c r="AY20" s="4">
        <f t="shared" si="6"/>
        <v>0</v>
      </c>
      <c r="AZ20" s="32">
        <f t="shared" si="7"/>
        <v>0</v>
      </c>
      <c r="BA20" s="29">
        <f t="shared" si="8"/>
        <v>-2.9999999995311555E-6</v>
      </c>
      <c r="BB20" s="32">
        <f t="shared" si="9"/>
        <v>-9.6738079023955201E-8</v>
      </c>
      <c r="BC20" s="29">
        <f t="shared" si="10"/>
        <v>3.7500000003021228E-6</v>
      </c>
      <c r="BD20" s="32">
        <f t="shared" si="11"/>
        <v>8.2397005809310214E-7</v>
      </c>
    </row>
    <row r="21" spans="1:56" ht="30" x14ac:dyDescent="0.25">
      <c r="A21" s="10" t="s">
        <v>36</v>
      </c>
      <c r="B21" s="12">
        <v>362</v>
      </c>
      <c r="C21" s="12">
        <v>39.296460000000003</v>
      </c>
      <c r="D21" s="12">
        <v>5.3197999999999999</v>
      </c>
      <c r="E21" s="12">
        <v>14225</v>
      </c>
      <c r="F21" s="12">
        <v>23</v>
      </c>
      <c r="G21" s="12">
        <v>56</v>
      </c>
      <c r="J21" s="28">
        <f t="shared" si="0"/>
        <v>18.619299999999999</v>
      </c>
      <c r="K21" s="28">
        <f t="shared" si="1"/>
        <v>20.677160000000004</v>
      </c>
      <c r="L21" s="28">
        <f t="shared" si="2"/>
        <v>57.915760000000006</v>
      </c>
      <c r="N21" s="7" t="s">
        <v>83</v>
      </c>
      <c r="O21" s="2">
        <v>362</v>
      </c>
      <c r="P21" s="28">
        <v>39.296464100000001</v>
      </c>
      <c r="Q21" s="28">
        <v>5.3198035099999998</v>
      </c>
      <c r="R21" s="28">
        <v>23</v>
      </c>
      <c r="S21" s="28">
        <v>56</v>
      </c>
      <c r="T21" s="2"/>
      <c r="U21" s="2"/>
      <c r="V21" s="2"/>
      <c r="W21" s="28">
        <f t="shared" si="3"/>
        <v>18.619312284999999</v>
      </c>
      <c r="X21" s="28">
        <f t="shared" si="4"/>
        <v>20.677151815000002</v>
      </c>
      <c r="Y21" s="28">
        <f t="shared" si="5"/>
        <v>57.915776385000001</v>
      </c>
      <c r="AA21" s="10" t="s">
        <v>36</v>
      </c>
      <c r="AB21" s="12">
        <v>362</v>
      </c>
      <c r="AC21" s="12">
        <v>39.296460000000003</v>
      </c>
      <c r="AD21" s="12">
        <v>5.3197999999999999</v>
      </c>
      <c r="AE21" s="12">
        <v>14225</v>
      </c>
      <c r="AF21" s="12">
        <v>23</v>
      </c>
      <c r="AG21" s="12">
        <v>56</v>
      </c>
      <c r="AH21" s="12" t="s">
        <v>36</v>
      </c>
      <c r="AJ21" s="29">
        <f t="shared" si="12"/>
        <v>18.619299999999999</v>
      </c>
      <c r="AK21" s="29">
        <f t="shared" si="13"/>
        <v>20.677160000000004</v>
      </c>
      <c r="AL21" s="29">
        <f t="shared" si="14"/>
        <v>57.915760000000006</v>
      </c>
      <c r="AN21" s="10" t="s">
        <v>36</v>
      </c>
      <c r="AO21" s="12">
        <v>362</v>
      </c>
      <c r="AP21" s="12">
        <v>39.296460000000003</v>
      </c>
      <c r="AQ21" s="12">
        <v>5.3197999999999999</v>
      </c>
      <c r="AR21" s="12">
        <v>14225</v>
      </c>
      <c r="AS21" s="12">
        <v>23</v>
      </c>
      <c r="AT21" s="12">
        <v>56</v>
      </c>
      <c r="AU21" s="12" t="s">
        <v>36</v>
      </c>
      <c r="AX21" s="31" t="str">
        <f t="shared" si="15"/>
        <v>Sol_Protein</v>
      </c>
      <c r="AY21" s="4">
        <f t="shared" si="6"/>
        <v>0</v>
      </c>
      <c r="AZ21" s="32">
        <f t="shared" si="7"/>
        <v>0</v>
      </c>
      <c r="BA21" s="29">
        <f t="shared" si="8"/>
        <v>-4.0999999981750079E-6</v>
      </c>
      <c r="BB21" s="32">
        <f t="shared" si="9"/>
        <v>-1.0433508693661341E-7</v>
      </c>
      <c r="BC21" s="29">
        <f t="shared" si="10"/>
        <v>-3.509999999984359E-6</v>
      </c>
      <c r="BD21" s="32">
        <f t="shared" si="11"/>
        <v>-6.5979880523526311E-7</v>
      </c>
    </row>
    <row r="22" spans="1:56" ht="15.75" x14ac:dyDescent="0.25">
      <c r="A22" s="7" t="s">
        <v>97</v>
      </c>
      <c r="B22" s="2">
        <v>338</v>
      </c>
      <c r="C22" s="28">
        <v>1.3189349100000001</v>
      </c>
      <c r="D22" s="28">
        <v>0.29606126999999999</v>
      </c>
      <c r="E22" s="28">
        <v>0.4</v>
      </c>
      <c r="F22" s="28">
        <v>2.6</v>
      </c>
      <c r="G22" s="2"/>
      <c r="J22" s="28">
        <f>3.5*D22</f>
        <v>1.0362144449999999</v>
      </c>
      <c r="K22" s="28">
        <f>C22-J22</f>
        <v>0.28272046500000014</v>
      </c>
      <c r="L22" s="28">
        <f>C22+J22</f>
        <v>2.355149355</v>
      </c>
      <c r="N22" s="7" t="s">
        <v>97</v>
      </c>
      <c r="O22" s="2">
        <v>338</v>
      </c>
      <c r="P22" s="28">
        <v>1.3189349100000001</v>
      </c>
      <c r="Q22" s="28">
        <v>0.29606126999999999</v>
      </c>
      <c r="R22" s="28">
        <v>0.4</v>
      </c>
      <c r="S22" s="28">
        <v>2.6</v>
      </c>
      <c r="T22" s="2"/>
      <c r="U22" s="2"/>
      <c r="V22" s="2"/>
      <c r="W22" s="28">
        <f>3.5*Q22</f>
        <v>1.0362144449999999</v>
      </c>
      <c r="X22" s="28">
        <f>P22-W22</f>
        <v>0.28272046500000014</v>
      </c>
      <c r="Y22" s="37">
        <f>P22+W22</f>
        <v>2.355149355</v>
      </c>
      <c r="AA22" s="10" t="s">
        <v>50</v>
      </c>
      <c r="AB22" s="12">
        <v>337</v>
      </c>
      <c r="AC22" s="12">
        <v>1.3151299999999999</v>
      </c>
      <c r="AD22" s="12">
        <v>0.28811999999999999</v>
      </c>
      <c r="AE22" s="12">
        <v>443.2</v>
      </c>
      <c r="AF22" s="12">
        <v>0.4</v>
      </c>
      <c r="AG22" s="12">
        <v>2.2000000000000002</v>
      </c>
      <c r="AH22" s="12" t="s">
        <v>50</v>
      </c>
      <c r="AJ22" s="29">
        <f>3.5*AD22</f>
        <v>1.0084199999999999</v>
      </c>
      <c r="AK22" s="29">
        <f>AC22-AJ22</f>
        <v>0.30671000000000004</v>
      </c>
      <c r="AL22" s="29">
        <f>AC22+AJ22</f>
        <v>2.32355</v>
      </c>
      <c r="AN22" s="10" t="s">
        <v>50</v>
      </c>
      <c r="AO22" s="12">
        <v>337</v>
      </c>
      <c r="AP22" s="12">
        <v>1.3151299999999999</v>
      </c>
      <c r="AQ22" s="12">
        <v>0.28811999999999999</v>
      </c>
      <c r="AR22" s="12">
        <v>443.2</v>
      </c>
      <c r="AS22" s="12">
        <v>0.4</v>
      </c>
      <c r="AT22" s="12">
        <v>2.2000000000000002</v>
      </c>
      <c r="AU22" s="12" t="s">
        <v>50</v>
      </c>
      <c r="AX22" s="31" t="str">
        <f>AN22</f>
        <v>ADIN</v>
      </c>
      <c r="AY22" s="4">
        <f>AO22-O22</f>
        <v>-1</v>
      </c>
      <c r="AZ22" s="32">
        <f>AY22/O22</f>
        <v>-2.9585798816568047E-3</v>
      </c>
      <c r="BA22" s="29">
        <f>AP22-P22</f>
        <v>-3.8049100000001612E-3</v>
      </c>
      <c r="BB22" s="32">
        <f>BA22/P22</f>
        <v>-2.8848353100306983E-3</v>
      </c>
      <c r="BC22" s="29">
        <f>AQ22-Q22</f>
        <v>-7.9412700000000003E-3</v>
      </c>
      <c r="BD22" s="32">
        <f>BC22/Q22</f>
        <v>-2.6823062672128646E-2</v>
      </c>
    </row>
    <row r="23" spans="1:56" ht="15.75" x14ac:dyDescent="0.25">
      <c r="A23" s="10" t="s">
        <v>37</v>
      </c>
      <c r="B23" s="12">
        <v>742</v>
      </c>
      <c r="C23" s="12">
        <v>1.48956</v>
      </c>
      <c r="D23" s="12">
        <v>0.37529000000000001</v>
      </c>
      <c r="E23" s="12">
        <v>1105</v>
      </c>
      <c r="F23" s="12">
        <v>0.3</v>
      </c>
      <c r="G23" s="12">
        <v>3.01</v>
      </c>
      <c r="J23" s="28">
        <f t="shared" ref="J23:J35" si="16">3.5*D23</f>
        <v>1.313515</v>
      </c>
      <c r="K23" s="28">
        <f t="shared" ref="K23:K35" si="17">C23-J23</f>
        <v>0.17604500000000001</v>
      </c>
      <c r="L23" s="28">
        <f t="shared" ref="L23:L35" si="18">C23+J23</f>
        <v>2.8030749999999998</v>
      </c>
      <c r="N23" s="7" t="s">
        <v>84</v>
      </c>
      <c r="O23" s="2">
        <v>742</v>
      </c>
      <c r="P23" s="28">
        <v>1.4895552599999999</v>
      </c>
      <c r="Q23" s="28">
        <v>0.37529214999999999</v>
      </c>
      <c r="R23" s="28">
        <v>0.3</v>
      </c>
      <c r="S23" s="28">
        <v>3.01</v>
      </c>
      <c r="T23" s="2"/>
      <c r="U23" s="2"/>
      <c r="V23" s="2"/>
      <c r="W23" s="28">
        <f t="shared" ref="W23:W35" si="19">3.5*Q23</f>
        <v>1.313522525</v>
      </c>
      <c r="X23" s="28">
        <f t="shared" ref="X23:X35" si="20">P23-W23</f>
        <v>0.17603273499999994</v>
      </c>
      <c r="Y23" s="37">
        <f t="shared" ref="Y23:Y35" si="21">P23+W23</f>
        <v>2.8030777850000002</v>
      </c>
      <c r="AA23" s="10" t="s">
        <v>37</v>
      </c>
      <c r="AB23" s="12">
        <v>738</v>
      </c>
      <c r="AC23" s="12">
        <v>1.48888</v>
      </c>
      <c r="AD23" s="12">
        <v>0.36366999999999999</v>
      </c>
      <c r="AE23" s="12">
        <v>1099</v>
      </c>
      <c r="AF23" s="12">
        <v>0.69</v>
      </c>
      <c r="AG23" s="12">
        <v>2.71</v>
      </c>
      <c r="AH23" s="12" t="s">
        <v>37</v>
      </c>
      <c r="AJ23" s="29">
        <f t="shared" si="12"/>
        <v>1.272845</v>
      </c>
      <c r="AK23" s="29">
        <f t="shared" si="13"/>
        <v>0.21603499999999998</v>
      </c>
      <c r="AL23" s="29">
        <f t="shared" si="14"/>
        <v>2.7617250000000002</v>
      </c>
      <c r="AN23" s="10" t="s">
        <v>37</v>
      </c>
      <c r="AO23" s="12">
        <v>738</v>
      </c>
      <c r="AP23" s="12">
        <v>1.48888</v>
      </c>
      <c r="AQ23" s="12">
        <v>0.36366999999999999</v>
      </c>
      <c r="AR23" s="12">
        <v>1099</v>
      </c>
      <c r="AS23" s="12">
        <v>0.69</v>
      </c>
      <c r="AT23" s="12">
        <v>2.71</v>
      </c>
      <c r="AU23" s="12" t="s">
        <v>37</v>
      </c>
      <c r="AX23" s="31" t="str">
        <f t="shared" si="15"/>
        <v>Ca</v>
      </c>
      <c r="AY23" s="4">
        <f t="shared" ref="AY23:AY35" si="22">AO23-O23</f>
        <v>-4</v>
      </c>
      <c r="AZ23" s="32">
        <f t="shared" ref="AZ23:AZ35" si="23">AY23/O23</f>
        <v>-5.3908355795148251E-3</v>
      </c>
      <c r="BA23" s="29">
        <f t="shared" ref="BA23:BA35" si="24">AP23-P23</f>
        <v>-6.7525999999995534E-4</v>
      </c>
      <c r="BB23" s="32">
        <f t="shared" ref="BB23:BB35" si="25">BA23/P23</f>
        <v>-4.5332994225400901E-4</v>
      </c>
      <c r="BC23" s="29">
        <f t="shared" ref="BC23:BC35" si="26">AQ23-Q23</f>
        <v>-1.1622149999999998E-2</v>
      </c>
      <c r="BD23" s="32">
        <f t="shared" ref="BD23:BD35" si="27">BC23/Q23</f>
        <v>-3.0968273650274852E-2</v>
      </c>
    </row>
    <row r="24" spans="1:56" ht="15.75" x14ac:dyDescent="0.25">
      <c r="A24" s="10" t="s">
        <v>38</v>
      </c>
      <c r="B24" s="12">
        <v>629</v>
      </c>
      <c r="C24" s="12">
        <v>0.23519999999999999</v>
      </c>
      <c r="D24" s="12">
        <v>5.4239999999999997E-2</v>
      </c>
      <c r="E24" s="12">
        <v>147.94</v>
      </c>
      <c r="F24" s="12">
        <v>0.12</v>
      </c>
      <c r="G24" s="12">
        <v>0.45</v>
      </c>
      <c r="J24" s="28">
        <f t="shared" si="16"/>
        <v>0.18983999999999998</v>
      </c>
      <c r="K24" s="28">
        <f t="shared" si="17"/>
        <v>4.5360000000000011E-2</v>
      </c>
      <c r="L24" s="28">
        <f t="shared" si="18"/>
        <v>0.42503999999999997</v>
      </c>
      <c r="N24" s="7" t="s">
        <v>85</v>
      </c>
      <c r="O24" s="2">
        <v>629</v>
      </c>
      <c r="P24" s="28">
        <v>0.23519872999999999</v>
      </c>
      <c r="Q24" s="28">
        <v>5.4244960000000002E-2</v>
      </c>
      <c r="R24" s="28">
        <v>0.12</v>
      </c>
      <c r="S24" s="28">
        <v>0.45</v>
      </c>
      <c r="T24" s="2"/>
      <c r="U24" s="2"/>
      <c r="V24" s="2"/>
      <c r="W24" s="28">
        <f t="shared" si="19"/>
        <v>0.18985736</v>
      </c>
      <c r="X24" s="28">
        <f t="shared" si="20"/>
        <v>4.5341369999999992E-2</v>
      </c>
      <c r="Y24" s="37">
        <f t="shared" si="21"/>
        <v>0.42505609</v>
      </c>
      <c r="AA24" s="10" t="s">
        <v>38</v>
      </c>
      <c r="AB24" s="12">
        <v>626</v>
      </c>
      <c r="AC24" s="12">
        <v>0.23419999999999999</v>
      </c>
      <c r="AD24" s="12">
        <v>5.2420000000000001E-2</v>
      </c>
      <c r="AE24" s="12">
        <v>146.61000000000001</v>
      </c>
      <c r="AF24" s="12">
        <v>0.12</v>
      </c>
      <c r="AG24" s="12">
        <v>0.42</v>
      </c>
      <c r="AH24" s="12" t="s">
        <v>38</v>
      </c>
      <c r="AJ24" s="29">
        <f t="shared" si="12"/>
        <v>0.18346999999999999</v>
      </c>
      <c r="AK24" s="29">
        <f t="shared" si="13"/>
        <v>5.0729999999999997E-2</v>
      </c>
      <c r="AL24" s="29">
        <f t="shared" si="14"/>
        <v>0.41766999999999999</v>
      </c>
      <c r="AN24" s="10" t="s">
        <v>38</v>
      </c>
      <c r="AO24" s="12">
        <v>626</v>
      </c>
      <c r="AP24" s="12">
        <v>0.23419999999999999</v>
      </c>
      <c r="AQ24" s="12">
        <v>5.2420000000000001E-2</v>
      </c>
      <c r="AR24" s="12">
        <v>146.61000000000001</v>
      </c>
      <c r="AS24" s="12">
        <v>0.12</v>
      </c>
      <c r="AT24" s="12">
        <v>0.42</v>
      </c>
      <c r="AU24" s="12" t="s">
        <v>38</v>
      </c>
      <c r="AX24" s="31" t="str">
        <f t="shared" si="15"/>
        <v>P</v>
      </c>
      <c r="AY24" s="4">
        <f t="shared" si="22"/>
        <v>-3</v>
      </c>
      <c r="AZ24" s="32">
        <f t="shared" si="23"/>
        <v>-4.7694753577106515E-3</v>
      </c>
      <c r="BA24" s="29">
        <f t="shared" si="24"/>
        <v>-9.9873000000000323E-4</v>
      </c>
      <c r="BB24" s="32">
        <f t="shared" si="25"/>
        <v>-4.2463239491131741E-3</v>
      </c>
      <c r="BC24" s="29">
        <f t="shared" si="26"/>
        <v>-1.8249600000000005E-3</v>
      </c>
      <c r="BD24" s="32">
        <f t="shared" si="27"/>
        <v>-3.3642941205966427E-2</v>
      </c>
    </row>
    <row r="25" spans="1:56" ht="15.75" x14ac:dyDescent="0.25">
      <c r="A25" s="10" t="s">
        <v>39</v>
      </c>
      <c r="B25" s="12">
        <v>617</v>
      </c>
      <c r="C25" s="12">
        <v>0.28373999999999999</v>
      </c>
      <c r="D25" s="12">
        <v>7.9009999999999997E-2</v>
      </c>
      <c r="E25" s="12">
        <v>175.07</v>
      </c>
      <c r="F25" s="12">
        <v>0.09</v>
      </c>
      <c r="G25" s="12">
        <v>1.33</v>
      </c>
      <c r="J25" s="28">
        <f t="shared" si="16"/>
        <v>0.27653499999999998</v>
      </c>
      <c r="K25" s="28">
        <f t="shared" si="17"/>
        <v>7.2050000000000169E-3</v>
      </c>
      <c r="L25" s="28">
        <f t="shared" si="18"/>
        <v>0.56027499999999997</v>
      </c>
      <c r="N25" s="7" t="s">
        <v>86</v>
      </c>
      <c r="O25" s="2">
        <v>617</v>
      </c>
      <c r="P25" s="28">
        <v>0.28374391999999998</v>
      </c>
      <c r="Q25" s="28">
        <v>7.9014340000000002E-2</v>
      </c>
      <c r="R25" s="28">
        <v>0.09</v>
      </c>
      <c r="S25" s="28">
        <v>1.33</v>
      </c>
      <c r="T25" s="2"/>
      <c r="U25" s="2"/>
      <c r="V25" s="2"/>
      <c r="W25" s="28">
        <f t="shared" si="19"/>
        <v>0.27655019000000003</v>
      </c>
      <c r="X25" s="28">
        <f t="shared" si="20"/>
        <v>7.1937299999999538E-3</v>
      </c>
      <c r="Y25" s="37">
        <f t="shared" si="21"/>
        <v>0.56029411000000007</v>
      </c>
      <c r="AA25" s="10" t="s">
        <v>39</v>
      </c>
      <c r="AB25" s="12">
        <v>612</v>
      </c>
      <c r="AC25" s="12">
        <v>0.28044000000000002</v>
      </c>
      <c r="AD25" s="12">
        <v>6.0479999999999999E-2</v>
      </c>
      <c r="AE25" s="12">
        <v>171.63</v>
      </c>
      <c r="AF25" s="12">
        <v>0.12</v>
      </c>
      <c r="AG25" s="12">
        <v>0.52</v>
      </c>
      <c r="AH25" s="12" t="s">
        <v>39</v>
      </c>
      <c r="AJ25" s="29">
        <f t="shared" si="12"/>
        <v>0.21168000000000001</v>
      </c>
      <c r="AK25" s="29">
        <f t="shared" si="13"/>
        <v>6.8760000000000016E-2</v>
      </c>
      <c r="AL25" s="30">
        <f t="shared" si="14"/>
        <v>0.49212</v>
      </c>
      <c r="AN25" s="10" t="s">
        <v>39</v>
      </c>
      <c r="AO25" s="12">
        <v>610</v>
      </c>
      <c r="AP25" s="12">
        <v>0.27966000000000002</v>
      </c>
      <c r="AQ25" s="12">
        <v>5.8990000000000001E-2</v>
      </c>
      <c r="AR25" s="12">
        <v>170.59</v>
      </c>
      <c r="AS25" s="12">
        <v>0.12</v>
      </c>
      <c r="AT25" s="12">
        <v>0.48</v>
      </c>
      <c r="AU25" s="12" t="s">
        <v>39</v>
      </c>
      <c r="AX25" s="31" t="str">
        <f t="shared" si="15"/>
        <v>Mg</v>
      </c>
      <c r="AY25" s="4">
        <f t="shared" si="22"/>
        <v>-7</v>
      </c>
      <c r="AZ25" s="32">
        <f t="shared" si="23"/>
        <v>-1.1345218800648298E-2</v>
      </c>
      <c r="BA25" s="29">
        <f t="shared" si="24"/>
        <v>-4.0839199999999631E-3</v>
      </c>
      <c r="BB25" s="32">
        <f t="shared" si="25"/>
        <v>-1.439297800636561E-2</v>
      </c>
      <c r="BC25" s="29">
        <f t="shared" si="26"/>
        <v>-2.0024340000000002E-2</v>
      </c>
      <c r="BD25" s="32">
        <f t="shared" si="27"/>
        <v>-0.25342665647779883</v>
      </c>
    </row>
    <row r="26" spans="1:56" ht="15.75" x14ac:dyDescent="0.25">
      <c r="A26" s="10" t="s">
        <v>40</v>
      </c>
      <c r="B26" s="12">
        <v>733</v>
      </c>
      <c r="C26" s="12">
        <v>2.0477099999999999</v>
      </c>
      <c r="D26" s="12">
        <v>0.56267999999999996</v>
      </c>
      <c r="E26" s="12">
        <v>1501</v>
      </c>
      <c r="F26" s="12">
        <v>1</v>
      </c>
      <c r="G26" s="12">
        <v>3.93</v>
      </c>
      <c r="J26" s="28">
        <f t="shared" si="16"/>
        <v>1.9693799999999999</v>
      </c>
      <c r="K26" s="28">
        <f t="shared" si="17"/>
        <v>7.8330000000000011E-2</v>
      </c>
      <c r="L26" s="28">
        <f t="shared" si="18"/>
        <v>4.0170899999999996</v>
      </c>
      <c r="N26" s="7" t="s">
        <v>87</v>
      </c>
      <c r="O26" s="2">
        <v>733</v>
      </c>
      <c r="P26" s="28">
        <v>2.0477080499999998</v>
      </c>
      <c r="Q26" s="28">
        <v>0.56268112000000003</v>
      </c>
      <c r="R26" s="28">
        <v>1</v>
      </c>
      <c r="S26" s="28">
        <v>3.93</v>
      </c>
      <c r="T26" s="2"/>
      <c r="U26" s="2"/>
      <c r="V26" s="2"/>
      <c r="W26" s="28">
        <f t="shared" si="19"/>
        <v>1.9693839200000001</v>
      </c>
      <c r="X26" s="28">
        <f t="shared" si="20"/>
        <v>7.8324129999999714E-2</v>
      </c>
      <c r="Y26" s="28">
        <f t="shared" si="21"/>
        <v>4.0170919700000001</v>
      </c>
      <c r="AA26" s="10" t="s">
        <v>40</v>
      </c>
      <c r="AB26" s="12">
        <v>733</v>
      </c>
      <c r="AC26" s="12">
        <v>2.0477099999999999</v>
      </c>
      <c r="AD26" s="12">
        <v>0.56267999999999996</v>
      </c>
      <c r="AE26" s="12">
        <v>1501</v>
      </c>
      <c r="AF26" s="12">
        <v>1</v>
      </c>
      <c r="AG26" s="12">
        <v>3.93</v>
      </c>
      <c r="AH26" s="12" t="s">
        <v>40</v>
      </c>
      <c r="AJ26" s="29">
        <f t="shared" si="12"/>
        <v>1.9693799999999999</v>
      </c>
      <c r="AK26" s="29">
        <f t="shared" si="13"/>
        <v>7.8330000000000011E-2</v>
      </c>
      <c r="AL26" s="29">
        <f t="shared" si="14"/>
        <v>4.0170899999999996</v>
      </c>
      <c r="AN26" s="10" t="s">
        <v>40</v>
      </c>
      <c r="AO26" s="12">
        <v>733</v>
      </c>
      <c r="AP26" s="12">
        <v>2.0477099999999999</v>
      </c>
      <c r="AQ26" s="12">
        <v>0.56267999999999996</v>
      </c>
      <c r="AR26" s="12">
        <v>1501</v>
      </c>
      <c r="AS26" s="12">
        <v>1</v>
      </c>
      <c r="AT26" s="12">
        <v>3.93</v>
      </c>
      <c r="AU26" s="12" t="s">
        <v>40</v>
      </c>
      <c r="AX26" s="31" t="str">
        <f t="shared" si="15"/>
        <v>K</v>
      </c>
      <c r="AY26" s="4">
        <f t="shared" si="22"/>
        <v>0</v>
      </c>
      <c r="AZ26" s="32">
        <f t="shared" si="23"/>
        <v>0</v>
      </c>
      <c r="BA26" s="29">
        <f t="shared" si="24"/>
        <v>1.9500000001393403E-6</v>
      </c>
      <c r="BB26" s="32">
        <f t="shared" si="25"/>
        <v>9.5228418921307675E-7</v>
      </c>
      <c r="BC26" s="29">
        <f t="shared" si="26"/>
        <v>-1.1200000000766153E-6</v>
      </c>
      <c r="BD26" s="32">
        <f t="shared" si="27"/>
        <v>-1.9904701975367775E-6</v>
      </c>
    </row>
    <row r="27" spans="1:56" ht="15.75" x14ac:dyDescent="0.25">
      <c r="A27" s="10" t="s">
        <v>41</v>
      </c>
      <c r="B27" s="12">
        <v>461</v>
      </c>
      <c r="C27" s="12">
        <v>9.7900000000000001E-2</v>
      </c>
      <c r="D27" s="12">
        <v>8.1689999999999999E-2</v>
      </c>
      <c r="E27" s="12">
        <v>45.13</v>
      </c>
      <c r="F27" s="12">
        <v>0.01</v>
      </c>
      <c r="G27" s="12">
        <v>0.78</v>
      </c>
      <c r="J27" s="28">
        <f t="shared" si="16"/>
        <v>0.28591499999999997</v>
      </c>
      <c r="K27" s="28">
        <f t="shared" si="17"/>
        <v>-0.18801499999999999</v>
      </c>
      <c r="L27" s="28">
        <f t="shared" si="18"/>
        <v>0.38381499999999996</v>
      </c>
      <c r="N27" s="7" t="s">
        <v>88</v>
      </c>
      <c r="O27" s="2">
        <v>461</v>
      </c>
      <c r="P27" s="28">
        <v>9.7895880000000005E-2</v>
      </c>
      <c r="Q27" s="28">
        <v>8.1694810000000007E-2</v>
      </c>
      <c r="R27" s="28">
        <v>0.01</v>
      </c>
      <c r="S27" s="28">
        <v>0.78</v>
      </c>
      <c r="T27" s="2"/>
      <c r="U27" s="2"/>
      <c r="V27" s="2"/>
      <c r="W27" s="28">
        <f t="shared" si="19"/>
        <v>0.28593183500000002</v>
      </c>
      <c r="X27" s="28">
        <f t="shared" si="20"/>
        <v>-0.18803595500000003</v>
      </c>
      <c r="Y27" s="37">
        <f t="shared" si="21"/>
        <v>0.38382771500000001</v>
      </c>
      <c r="AA27" s="10" t="s">
        <v>41</v>
      </c>
      <c r="AB27" s="12">
        <v>170</v>
      </c>
      <c r="AC27" s="12">
        <v>0.16306000000000001</v>
      </c>
      <c r="AD27" s="12">
        <v>4.9279999999999997E-2</v>
      </c>
      <c r="AE27" s="12">
        <v>27.72</v>
      </c>
      <c r="AF27" s="12">
        <v>0.11</v>
      </c>
      <c r="AG27" s="12">
        <v>0.34</v>
      </c>
      <c r="AH27" s="12" t="s">
        <v>41</v>
      </c>
      <c r="AJ27" s="29">
        <f t="shared" si="12"/>
        <v>0.17247999999999999</v>
      </c>
      <c r="AK27" s="29">
        <f t="shared" si="13"/>
        <v>-9.4199999999999839E-3</v>
      </c>
      <c r="AL27" s="29">
        <f t="shared" si="14"/>
        <v>0.33554</v>
      </c>
      <c r="AN27" s="10" t="s">
        <v>41</v>
      </c>
      <c r="AO27" s="12">
        <v>170</v>
      </c>
      <c r="AP27" s="12">
        <v>0.16306000000000001</v>
      </c>
      <c r="AQ27" s="12">
        <v>4.9279999999999997E-2</v>
      </c>
      <c r="AR27" s="12">
        <v>27.72</v>
      </c>
      <c r="AS27" s="12">
        <v>0.11</v>
      </c>
      <c r="AT27" s="12">
        <v>0.34</v>
      </c>
      <c r="AU27" s="12" t="s">
        <v>41</v>
      </c>
      <c r="AX27" s="31" t="str">
        <f t="shared" si="15"/>
        <v>NA</v>
      </c>
      <c r="AY27" s="53">
        <f t="shared" si="22"/>
        <v>-291</v>
      </c>
      <c r="AZ27" s="32">
        <f t="shared" si="23"/>
        <v>-0.63123644251626898</v>
      </c>
      <c r="BA27" s="29">
        <f t="shared" si="24"/>
        <v>6.5164120000000006E-2</v>
      </c>
      <c r="BB27" s="32">
        <f t="shared" si="25"/>
        <v>0.66564721620562584</v>
      </c>
      <c r="BC27" s="29">
        <f t="shared" si="26"/>
        <v>-3.2414810000000009E-2</v>
      </c>
      <c r="BD27" s="32">
        <f t="shared" si="27"/>
        <v>-0.39677930580902271</v>
      </c>
    </row>
    <row r="28" spans="1:56" ht="15.75" x14ac:dyDescent="0.25">
      <c r="A28" s="10" t="s">
        <v>42</v>
      </c>
      <c r="B28" s="12">
        <v>308</v>
      </c>
      <c r="C28" s="12">
        <v>0.69872999999999996</v>
      </c>
      <c r="D28" s="12">
        <v>0.24085999999999999</v>
      </c>
      <c r="E28" s="12">
        <v>215.21</v>
      </c>
      <c r="F28" s="12">
        <v>0.13</v>
      </c>
      <c r="G28" s="12">
        <v>1.33</v>
      </c>
      <c r="J28" s="28">
        <f t="shared" si="16"/>
        <v>0.84300999999999993</v>
      </c>
      <c r="K28" s="28">
        <f t="shared" si="17"/>
        <v>-0.14427999999999996</v>
      </c>
      <c r="L28" s="28">
        <f t="shared" si="18"/>
        <v>1.5417399999999999</v>
      </c>
      <c r="N28" s="7" t="s">
        <v>89</v>
      </c>
      <c r="O28" s="2">
        <v>308</v>
      </c>
      <c r="P28" s="28">
        <v>0.69873377000000003</v>
      </c>
      <c r="Q28" s="28">
        <v>0.24085628000000001</v>
      </c>
      <c r="R28" s="28">
        <v>0.13</v>
      </c>
      <c r="S28" s="28">
        <v>1.33</v>
      </c>
      <c r="T28" s="2"/>
      <c r="U28" s="2"/>
      <c r="V28" s="2"/>
      <c r="W28" s="28">
        <f t="shared" si="19"/>
        <v>0.84299698000000001</v>
      </c>
      <c r="X28" s="28">
        <f t="shared" si="20"/>
        <v>-0.14426320999999998</v>
      </c>
      <c r="Y28" s="28">
        <f t="shared" si="21"/>
        <v>1.5417307500000001</v>
      </c>
      <c r="AA28" s="10" t="s">
        <v>42</v>
      </c>
      <c r="AB28" s="12">
        <v>308</v>
      </c>
      <c r="AC28" s="12">
        <v>0.69872999999999996</v>
      </c>
      <c r="AD28" s="12">
        <v>0.24085999999999999</v>
      </c>
      <c r="AE28" s="12">
        <v>215.21</v>
      </c>
      <c r="AF28" s="12">
        <v>0.13</v>
      </c>
      <c r="AG28" s="12">
        <v>1.33</v>
      </c>
      <c r="AH28" s="12" t="s">
        <v>42</v>
      </c>
      <c r="AJ28" s="29">
        <f t="shared" si="12"/>
        <v>0.84300999999999993</v>
      </c>
      <c r="AK28" s="29">
        <f t="shared" si="13"/>
        <v>-0.14427999999999996</v>
      </c>
      <c r="AL28" s="29">
        <f t="shared" si="14"/>
        <v>1.5417399999999999</v>
      </c>
      <c r="AN28" s="10" t="s">
        <v>42</v>
      </c>
      <c r="AO28" s="12">
        <v>308</v>
      </c>
      <c r="AP28" s="12">
        <v>0.69872999999999996</v>
      </c>
      <c r="AQ28" s="12">
        <v>0.24085999999999999</v>
      </c>
      <c r="AR28" s="12">
        <v>215.21</v>
      </c>
      <c r="AS28" s="12">
        <v>0.13</v>
      </c>
      <c r="AT28" s="12">
        <v>1.33</v>
      </c>
      <c r="AU28" s="12" t="s">
        <v>42</v>
      </c>
      <c r="AX28" s="31" t="str">
        <f t="shared" si="15"/>
        <v>Cl</v>
      </c>
      <c r="AY28" s="4">
        <f t="shared" si="22"/>
        <v>0</v>
      </c>
      <c r="AZ28" s="32">
        <f t="shared" si="23"/>
        <v>0</v>
      </c>
      <c r="BA28" s="29">
        <f t="shared" si="24"/>
        <v>-3.770000000069551E-6</v>
      </c>
      <c r="BB28" s="32">
        <f t="shared" si="25"/>
        <v>-5.3954741590198953E-6</v>
      </c>
      <c r="BC28" s="29">
        <f t="shared" si="26"/>
        <v>3.7199999999848465E-6</v>
      </c>
      <c r="BD28" s="32">
        <f t="shared" si="27"/>
        <v>1.5444895188055078E-5</v>
      </c>
    </row>
    <row r="29" spans="1:56" ht="15.75" x14ac:dyDescent="0.25">
      <c r="A29" s="10" t="s">
        <v>43</v>
      </c>
      <c r="B29" s="12">
        <v>334</v>
      </c>
      <c r="C29" s="12">
        <v>0.25491000000000003</v>
      </c>
      <c r="D29" s="12">
        <v>4.5949999999999998E-2</v>
      </c>
      <c r="E29" s="12">
        <v>85.14</v>
      </c>
      <c r="F29" s="12">
        <v>0.11</v>
      </c>
      <c r="G29" s="12">
        <v>0.41</v>
      </c>
      <c r="J29" s="28">
        <f t="shared" si="16"/>
        <v>0.160825</v>
      </c>
      <c r="K29" s="28">
        <f t="shared" si="17"/>
        <v>9.408500000000003E-2</v>
      </c>
      <c r="L29" s="28">
        <f t="shared" si="18"/>
        <v>0.41573500000000002</v>
      </c>
      <c r="N29" s="7" t="s">
        <v>90</v>
      </c>
      <c r="O29" s="2">
        <v>334</v>
      </c>
      <c r="P29" s="28">
        <v>0.25491017999999999</v>
      </c>
      <c r="Q29" s="28">
        <v>4.5945109999999997E-2</v>
      </c>
      <c r="R29" s="28">
        <v>0.11</v>
      </c>
      <c r="S29" s="28">
        <v>0.41</v>
      </c>
      <c r="T29" s="2"/>
      <c r="U29" s="2"/>
      <c r="V29" s="2"/>
      <c r="W29" s="28">
        <f t="shared" si="19"/>
        <v>0.16080788499999998</v>
      </c>
      <c r="X29" s="28">
        <f t="shared" si="20"/>
        <v>9.4102295000000002E-2</v>
      </c>
      <c r="Y29" s="28">
        <f t="shared" si="21"/>
        <v>0.41571806499999997</v>
      </c>
      <c r="AA29" s="10" t="s">
        <v>43</v>
      </c>
      <c r="AB29" s="12">
        <v>334</v>
      </c>
      <c r="AC29" s="12">
        <v>0.25491000000000003</v>
      </c>
      <c r="AD29" s="12">
        <v>4.5949999999999998E-2</v>
      </c>
      <c r="AE29" s="12">
        <v>85.14</v>
      </c>
      <c r="AF29" s="12">
        <v>0.11</v>
      </c>
      <c r="AG29" s="12">
        <v>0.41</v>
      </c>
      <c r="AH29" s="12" t="s">
        <v>43</v>
      </c>
      <c r="AJ29" s="29">
        <f t="shared" si="12"/>
        <v>0.160825</v>
      </c>
      <c r="AK29" s="29">
        <f t="shared" si="13"/>
        <v>9.408500000000003E-2</v>
      </c>
      <c r="AL29" s="29">
        <f t="shared" si="14"/>
        <v>0.41573500000000002</v>
      </c>
      <c r="AN29" s="10" t="s">
        <v>43</v>
      </c>
      <c r="AO29" s="12">
        <v>334</v>
      </c>
      <c r="AP29" s="12">
        <v>0.25491000000000003</v>
      </c>
      <c r="AQ29" s="12">
        <v>4.5949999999999998E-2</v>
      </c>
      <c r="AR29" s="12">
        <v>85.14</v>
      </c>
      <c r="AS29" s="12">
        <v>0.11</v>
      </c>
      <c r="AT29" s="12">
        <v>0.41</v>
      </c>
      <c r="AU29" s="12" t="s">
        <v>43</v>
      </c>
      <c r="AX29" s="31" t="str">
        <f t="shared" si="15"/>
        <v>S</v>
      </c>
      <c r="AY29" s="4">
        <f t="shared" si="22"/>
        <v>0</v>
      </c>
      <c r="AZ29" s="32">
        <f t="shared" si="23"/>
        <v>0</v>
      </c>
      <c r="BA29" s="29">
        <f t="shared" si="24"/>
        <v>-1.799999999607671E-7</v>
      </c>
      <c r="BB29" s="32">
        <f t="shared" si="25"/>
        <v>-7.0613107707494111E-7</v>
      </c>
      <c r="BC29" s="29">
        <f t="shared" si="26"/>
        <v>4.8900000000004495E-6</v>
      </c>
      <c r="BD29" s="32">
        <f t="shared" si="27"/>
        <v>1.0643134818918596E-4</v>
      </c>
    </row>
    <row r="30" spans="1:56" ht="15.75" x14ac:dyDescent="0.25">
      <c r="A30" s="10" t="s">
        <v>44</v>
      </c>
      <c r="B30" s="12">
        <v>5</v>
      </c>
      <c r="C30" s="12">
        <v>0.77400000000000002</v>
      </c>
      <c r="D30" s="12">
        <v>0.26368999999999998</v>
      </c>
      <c r="E30" s="12">
        <v>3.87</v>
      </c>
      <c r="F30" s="12">
        <v>0.41</v>
      </c>
      <c r="G30" s="12">
        <v>1.03</v>
      </c>
      <c r="J30" s="28">
        <f t="shared" si="16"/>
        <v>0.92291499999999993</v>
      </c>
      <c r="K30" s="28">
        <f t="shared" si="17"/>
        <v>-0.14891499999999991</v>
      </c>
      <c r="L30" s="28">
        <f t="shared" si="18"/>
        <v>1.696915</v>
      </c>
      <c r="N30" s="7" t="s">
        <v>91</v>
      </c>
      <c r="O30" s="2">
        <v>5</v>
      </c>
      <c r="P30" s="28">
        <v>0.77400000000000002</v>
      </c>
      <c r="Q30" s="28">
        <v>0.26368542</v>
      </c>
      <c r="R30" s="28">
        <v>0.41</v>
      </c>
      <c r="S30" s="28">
        <v>1.03</v>
      </c>
      <c r="T30" s="2"/>
      <c r="U30" s="2"/>
      <c r="V30" s="2"/>
      <c r="W30" s="28">
        <f t="shared" si="19"/>
        <v>0.92289896999999999</v>
      </c>
      <c r="X30" s="28">
        <f t="shared" si="20"/>
        <v>-0.14889896999999996</v>
      </c>
      <c r="Y30" s="28">
        <f t="shared" si="21"/>
        <v>1.6968989699999999</v>
      </c>
      <c r="AA30" s="10" t="s">
        <v>44</v>
      </c>
      <c r="AB30" s="12">
        <v>5</v>
      </c>
      <c r="AC30" s="12">
        <v>0.77400000000000002</v>
      </c>
      <c r="AD30" s="12">
        <v>0.26368999999999998</v>
      </c>
      <c r="AE30" s="12">
        <v>3.87</v>
      </c>
      <c r="AF30" s="12">
        <v>0.41</v>
      </c>
      <c r="AG30" s="12">
        <v>1.03</v>
      </c>
      <c r="AH30" s="12" t="s">
        <v>44</v>
      </c>
      <c r="AJ30" s="29">
        <f t="shared" si="12"/>
        <v>0.92291499999999993</v>
      </c>
      <c r="AK30" s="29">
        <f t="shared" si="13"/>
        <v>-0.14891499999999991</v>
      </c>
      <c r="AL30" s="29">
        <f t="shared" si="14"/>
        <v>1.696915</v>
      </c>
      <c r="AN30" s="10" t="s">
        <v>44</v>
      </c>
      <c r="AO30" s="12">
        <v>5</v>
      </c>
      <c r="AP30" s="12">
        <v>0.77400000000000002</v>
      </c>
      <c r="AQ30" s="12">
        <v>0.26368999999999998</v>
      </c>
      <c r="AR30" s="12">
        <v>3.87</v>
      </c>
      <c r="AS30" s="12">
        <v>0.41</v>
      </c>
      <c r="AT30" s="12">
        <v>1.03</v>
      </c>
      <c r="AU30" s="12" t="s">
        <v>44</v>
      </c>
      <c r="AX30" s="31" t="str">
        <f t="shared" si="15"/>
        <v>Co</v>
      </c>
      <c r="AY30" s="4">
        <f t="shared" si="22"/>
        <v>0</v>
      </c>
      <c r="AZ30" s="32">
        <f t="shared" si="23"/>
        <v>0</v>
      </c>
      <c r="BA30" s="29">
        <f t="shared" si="24"/>
        <v>0</v>
      </c>
      <c r="BB30" s="32">
        <f t="shared" si="25"/>
        <v>0</v>
      </c>
      <c r="BC30" s="29">
        <f t="shared" si="26"/>
        <v>4.5799999999762697E-6</v>
      </c>
      <c r="BD30" s="32">
        <f t="shared" si="27"/>
        <v>1.7369181807535168E-5</v>
      </c>
    </row>
    <row r="31" spans="1:56" ht="15.75" x14ac:dyDescent="0.25">
      <c r="A31" s="10" t="s">
        <v>45</v>
      </c>
      <c r="B31" s="12">
        <v>272</v>
      </c>
      <c r="C31" s="12">
        <v>8.8336799999999993</v>
      </c>
      <c r="D31" s="12">
        <v>3.7113</v>
      </c>
      <c r="E31" s="12">
        <v>2403</v>
      </c>
      <c r="F31" s="12">
        <v>2</v>
      </c>
      <c r="G31" s="12">
        <v>39.520000000000003</v>
      </c>
      <c r="J31" s="28">
        <f t="shared" si="16"/>
        <v>12.989549999999999</v>
      </c>
      <c r="K31" s="28">
        <f t="shared" si="17"/>
        <v>-4.1558700000000002</v>
      </c>
      <c r="L31" s="28">
        <f t="shared" si="18"/>
        <v>21.823229999999999</v>
      </c>
      <c r="N31" s="7" t="s">
        <v>92</v>
      </c>
      <c r="O31" s="2">
        <v>272</v>
      </c>
      <c r="P31" s="28">
        <v>8.8336764700000003</v>
      </c>
      <c r="Q31" s="28">
        <v>3.7112972700000002</v>
      </c>
      <c r="R31" s="28">
        <v>2</v>
      </c>
      <c r="S31" s="28">
        <v>39.520000000000003</v>
      </c>
      <c r="T31" s="2"/>
      <c r="U31" s="2"/>
      <c r="V31" s="2"/>
      <c r="W31" s="28">
        <f t="shared" si="19"/>
        <v>12.989540445000001</v>
      </c>
      <c r="X31" s="28">
        <f t="shared" si="20"/>
        <v>-4.1558639750000008</v>
      </c>
      <c r="Y31" s="37">
        <f t="shared" si="21"/>
        <v>21.823216915000003</v>
      </c>
      <c r="AA31" s="10" t="s">
        <v>45</v>
      </c>
      <c r="AB31" s="12">
        <v>268</v>
      </c>
      <c r="AC31" s="12">
        <v>8.5375700000000005</v>
      </c>
      <c r="AD31" s="12">
        <v>2.6378599999999999</v>
      </c>
      <c r="AE31" s="12">
        <v>2288</v>
      </c>
      <c r="AF31" s="12">
        <v>2</v>
      </c>
      <c r="AG31" s="12">
        <v>18.420000000000002</v>
      </c>
      <c r="AH31" s="12" t="s">
        <v>45</v>
      </c>
      <c r="AJ31" s="29">
        <f t="shared" si="12"/>
        <v>9.2325099999999996</v>
      </c>
      <c r="AK31" s="29">
        <f t="shared" si="13"/>
        <v>-0.694939999999999</v>
      </c>
      <c r="AL31" s="30">
        <f t="shared" si="14"/>
        <v>17.77008</v>
      </c>
      <c r="AN31" s="10" t="s">
        <v>45</v>
      </c>
      <c r="AO31" s="12">
        <v>266</v>
      </c>
      <c r="AP31" s="12">
        <v>8.4647000000000006</v>
      </c>
      <c r="AQ31" s="12">
        <v>2.50922</v>
      </c>
      <c r="AR31" s="12">
        <v>2252</v>
      </c>
      <c r="AS31" s="12">
        <v>2</v>
      </c>
      <c r="AT31" s="12">
        <v>16.68</v>
      </c>
      <c r="AU31" s="12" t="s">
        <v>45</v>
      </c>
      <c r="AX31" s="31" t="str">
        <f t="shared" si="15"/>
        <v>Cu</v>
      </c>
      <c r="AY31" s="4">
        <f t="shared" si="22"/>
        <v>-6</v>
      </c>
      <c r="AZ31" s="32">
        <f t="shared" si="23"/>
        <v>-2.2058823529411766E-2</v>
      </c>
      <c r="BA31" s="29">
        <f t="shared" si="24"/>
        <v>-0.36897646999999978</v>
      </c>
      <c r="BB31" s="32">
        <f t="shared" si="25"/>
        <v>-4.1769298576088756E-2</v>
      </c>
      <c r="BC31" s="29">
        <f t="shared" si="26"/>
        <v>-1.2020772700000002</v>
      </c>
      <c r="BD31" s="32">
        <f t="shared" si="27"/>
        <v>-0.32389678932940885</v>
      </c>
    </row>
    <row r="32" spans="1:56" ht="15.75" x14ac:dyDescent="0.25">
      <c r="A32" s="10" t="s">
        <v>46</v>
      </c>
      <c r="B32" s="12">
        <v>273</v>
      </c>
      <c r="C32" s="12">
        <v>676.14385000000004</v>
      </c>
      <c r="D32" s="12">
        <v>788.30355999999995</v>
      </c>
      <c r="E32" s="12">
        <v>184587</v>
      </c>
      <c r="F32" s="12">
        <v>20</v>
      </c>
      <c r="G32" s="12">
        <v>6390</v>
      </c>
      <c r="J32" s="28">
        <f t="shared" si="16"/>
        <v>2759.0624599999996</v>
      </c>
      <c r="K32" s="28">
        <f t="shared" si="17"/>
        <v>-2082.9186099999997</v>
      </c>
      <c r="L32" s="28">
        <f t="shared" si="18"/>
        <v>3435.2063099999996</v>
      </c>
      <c r="N32" s="7" t="s">
        <v>93</v>
      </c>
      <c r="O32" s="2">
        <v>273</v>
      </c>
      <c r="P32" s="28">
        <v>676.14384600000005</v>
      </c>
      <c r="Q32" s="28">
        <v>788.30356500000005</v>
      </c>
      <c r="R32" s="28">
        <v>20</v>
      </c>
      <c r="S32" s="28">
        <v>6390</v>
      </c>
      <c r="T32" s="2"/>
      <c r="U32" s="2"/>
      <c r="V32" s="2"/>
      <c r="W32" s="28">
        <f t="shared" si="19"/>
        <v>2759.0624775000001</v>
      </c>
      <c r="X32" s="28">
        <f t="shared" si="20"/>
        <v>-2082.9186315000002</v>
      </c>
      <c r="Y32" s="37">
        <f t="shared" si="21"/>
        <v>3435.2063235000001</v>
      </c>
      <c r="AA32" s="10" t="s">
        <v>46</v>
      </c>
      <c r="AB32" s="12">
        <v>268</v>
      </c>
      <c r="AC32" s="12">
        <v>648.51832000000002</v>
      </c>
      <c r="AD32" s="12">
        <v>678.16759000000002</v>
      </c>
      <c r="AE32" s="12">
        <v>173803</v>
      </c>
      <c r="AF32" s="12">
        <v>99</v>
      </c>
      <c r="AG32" s="12">
        <v>3210</v>
      </c>
      <c r="AH32" s="12" t="s">
        <v>46</v>
      </c>
      <c r="AJ32" s="29">
        <f t="shared" si="12"/>
        <v>2373.5865650000001</v>
      </c>
      <c r="AK32" s="29">
        <f t="shared" si="13"/>
        <v>-1725.0682449999999</v>
      </c>
      <c r="AL32" s="30">
        <f t="shared" si="14"/>
        <v>3022.1048850000002</v>
      </c>
      <c r="AN32" s="10" t="s">
        <v>46</v>
      </c>
      <c r="AO32" s="12">
        <v>263</v>
      </c>
      <c r="AP32" s="12">
        <v>601.15174999999999</v>
      </c>
      <c r="AQ32" s="12">
        <v>589.8442</v>
      </c>
      <c r="AR32" s="12">
        <v>158103</v>
      </c>
      <c r="AS32" s="12">
        <v>99</v>
      </c>
      <c r="AT32" s="12">
        <v>2880</v>
      </c>
      <c r="AU32" s="12" t="s">
        <v>46</v>
      </c>
      <c r="AX32" s="31" t="str">
        <f t="shared" si="15"/>
        <v>Fe</v>
      </c>
      <c r="AY32" s="4">
        <f t="shared" si="22"/>
        <v>-10</v>
      </c>
      <c r="AZ32" s="32">
        <f t="shared" si="23"/>
        <v>-3.6630036630036632E-2</v>
      </c>
      <c r="BA32" s="29">
        <f t="shared" si="24"/>
        <v>-74.99209600000006</v>
      </c>
      <c r="BB32" s="32">
        <f t="shared" si="25"/>
        <v>-0.11091145241304179</v>
      </c>
      <c r="BC32" s="29">
        <f t="shared" si="26"/>
        <v>-198.45936500000005</v>
      </c>
      <c r="BD32" s="32">
        <f t="shared" si="27"/>
        <v>-0.25175500126020617</v>
      </c>
    </row>
    <row r="33" spans="1:57" ht="15.75" x14ac:dyDescent="0.25">
      <c r="A33" s="10" t="s">
        <v>47</v>
      </c>
      <c r="B33" s="12">
        <v>270</v>
      </c>
      <c r="C33" s="12">
        <v>45.913739999999997</v>
      </c>
      <c r="D33" s="12">
        <v>24.98376</v>
      </c>
      <c r="E33" s="12">
        <v>12397</v>
      </c>
      <c r="F33" s="12">
        <v>12</v>
      </c>
      <c r="G33" s="12">
        <v>301.01</v>
      </c>
      <c r="J33" s="28">
        <f t="shared" si="16"/>
        <v>87.443160000000006</v>
      </c>
      <c r="K33" s="28">
        <f t="shared" si="17"/>
        <v>-41.529420000000009</v>
      </c>
      <c r="L33" s="28">
        <f t="shared" si="18"/>
        <v>133.3569</v>
      </c>
      <c r="N33" s="7" t="s">
        <v>94</v>
      </c>
      <c r="O33" s="2">
        <v>270</v>
      </c>
      <c r="P33" s="28">
        <v>45.913740699999998</v>
      </c>
      <c r="Q33" s="28">
        <v>24.983764000000001</v>
      </c>
      <c r="R33" s="28">
        <v>12</v>
      </c>
      <c r="S33" s="28">
        <v>301.01</v>
      </c>
      <c r="T33" s="2"/>
      <c r="U33" s="2"/>
      <c r="V33" s="2"/>
      <c r="W33" s="28">
        <f t="shared" si="19"/>
        <v>87.443173999999999</v>
      </c>
      <c r="X33" s="28">
        <f t="shared" si="20"/>
        <v>-41.529433300000001</v>
      </c>
      <c r="Y33" s="37">
        <f t="shared" si="21"/>
        <v>133.3569147</v>
      </c>
      <c r="AA33" s="10" t="s">
        <v>47</v>
      </c>
      <c r="AB33" s="12">
        <v>265</v>
      </c>
      <c r="AC33" s="12">
        <v>44.070720000000001</v>
      </c>
      <c r="AD33" s="12">
        <v>16.89772</v>
      </c>
      <c r="AE33" s="12">
        <v>11679</v>
      </c>
      <c r="AF33" s="12">
        <v>20.66</v>
      </c>
      <c r="AG33" s="12">
        <v>100.06</v>
      </c>
      <c r="AH33" s="12" t="s">
        <v>47</v>
      </c>
      <c r="AJ33" s="29">
        <f t="shared" si="12"/>
        <v>59.142020000000002</v>
      </c>
      <c r="AK33" s="29">
        <f t="shared" si="13"/>
        <v>-15.071300000000001</v>
      </c>
      <c r="AL33" s="29">
        <f t="shared" si="14"/>
        <v>103.21274</v>
      </c>
      <c r="AN33" s="10" t="s">
        <v>47</v>
      </c>
      <c r="AO33" s="12">
        <v>265</v>
      </c>
      <c r="AP33" s="12">
        <v>44.070720000000001</v>
      </c>
      <c r="AQ33" s="12">
        <v>16.89772</v>
      </c>
      <c r="AR33" s="12">
        <v>11679</v>
      </c>
      <c r="AS33" s="12">
        <v>20.66</v>
      </c>
      <c r="AT33" s="12">
        <v>100.06</v>
      </c>
      <c r="AU33" s="12" t="s">
        <v>47</v>
      </c>
      <c r="AX33" s="31" t="str">
        <f t="shared" si="15"/>
        <v>Mn</v>
      </c>
      <c r="AY33" s="4">
        <f t="shared" si="22"/>
        <v>-5</v>
      </c>
      <c r="AZ33" s="32">
        <f t="shared" si="23"/>
        <v>-1.8518518518518517E-2</v>
      </c>
      <c r="BA33" s="29">
        <f t="shared" si="24"/>
        <v>-1.8430206999999967</v>
      </c>
      <c r="BB33" s="32">
        <f t="shared" si="25"/>
        <v>-4.0140939768821687E-2</v>
      </c>
      <c r="BC33" s="29">
        <f t="shared" si="26"/>
        <v>-8.0860440000000011</v>
      </c>
      <c r="BD33" s="32">
        <f t="shared" si="27"/>
        <v>-0.32365195252404727</v>
      </c>
    </row>
    <row r="34" spans="1:57" ht="15.75" x14ac:dyDescent="0.25">
      <c r="A34" s="10" t="s">
        <v>48</v>
      </c>
      <c r="B34" s="12">
        <v>2</v>
      </c>
      <c r="C34" s="12">
        <v>0.81</v>
      </c>
      <c r="D34" s="12">
        <v>0.59397</v>
      </c>
      <c r="E34" s="12">
        <v>1.62</v>
      </c>
      <c r="F34" s="12">
        <v>0.39</v>
      </c>
      <c r="G34" s="12">
        <v>1.23</v>
      </c>
      <c r="J34" s="28">
        <f t="shared" si="16"/>
        <v>2.0788950000000002</v>
      </c>
      <c r="K34" s="28">
        <f t="shared" si="17"/>
        <v>-1.2688950000000001</v>
      </c>
      <c r="L34" s="28">
        <f t="shared" si="18"/>
        <v>2.8888950000000002</v>
      </c>
      <c r="N34" s="7" t="s">
        <v>95</v>
      </c>
      <c r="O34" s="2">
        <v>2</v>
      </c>
      <c r="P34" s="28">
        <v>0.81</v>
      </c>
      <c r="Q34" s="28">
        <v>0.59396970000000004</v>
      </c>
      <c r="R34" s="28">
        <v>0.39</v>
      </c>
      <c r="S34" s="28">
        <v>1.23</v>
      </c>
      <c r="T34" s="2"/>
      <c r="U34" s="2"/>
      <c r="V34" s="2"/>
      <c r="W34" s="28">
        <f t="shared" si="19"/>
        <v>2.0788939500000003</v>
      </c>
      <c r="X34" s="28">
        <f t="shared" si="20"/>
        <v>-1.2688939500000003</v>
      </c>
      <c r="Y34" s="28">
        <f t="shared" si="21"/>
        <v>2.8888939500000004</v>
      </c>
      <c r="AA34" s="10" t="s">
        <v>48</v>
      </c>
      <c r="AB34" s="12">
        <v>2</v>
      </c>
      <c r="AC34" s="12">
        <v>0.81</v>
      </c>
      <c r="AD34" s="12">
        <v>0.59397</v>
      </c>
      <c r="AE34" s="12">
        <v>1.62</v>
      </c>
      <c r="AF34" s="12">
        <v>0.39</v>
      </c>
      <c r="AG34" s="12">
        <v>1.23</v>
      </c>
      <c r="AH34" s="12" t="s">
        <v>48</v>
      </c>
      <c r="AJ34" s="29">
        <f t="shared" si="12"/>
        <v>2.0788950000000002</v>
      </c>
      <c r="AK34" s="29">
        <f t="shared" si="13"/>
        <v>-1.2688950000000001</v>
      </c>
      <c r="AL34" s="29">
        <f t="shared" si="14"/>
        <v>2.8888950000000002</v>
      </c>
      <c r="AN34" s="10" t="s">
        <v>48</v>
      </c>
      <c r="AO34" s="12">
        <v>2</v>
      </c>
      <c r="AP34" s="12">
        <v>0.81</v>
      </c>
      <c r="AQ34" s="12">
        <v>0.59397</v>
      </c>
      <c r="AR34" s="12">
        <v>1.62</v>
      </c>
      <c r="AS34" s="12">
        <v>0.39</v>
      </c>
      <c r="AT34" s="12">
        <v>1.23</v>
      </c>
      <c r="AU34" s="12" t="s">
        <v>48</v>
      </c>
      <c r="AX34" s="31" t="str">
        <f t="shared" si="15"/>
        <v>Se</v>
      </c>
      <c r="AY34" s="4">
        <f t="shared" si="22"/>
        <v>0</v>
      </c>
      <c r="AZ34" s="32">
        <f t="shared" si="23"/>
        <v>0</v>
      </c>
      <c r="BA34" s="29">
        <f t="shared" si="24"/>
        <v>0</v>
      </c>
      <c r="BB34" s="32">
        <f t="shared" si="25"/>
        <v>0</v>
      </c>
      <c r="BC34" s="29">
        <f t="shared" si="26"/>
        <v>2.9999999995311555E-7</v>
      </c>
      <c r="BD34" s="32">
        <f t="shared" si="27"/>
        <v>5.0507626896307258E-7</v>
      </c>
    </row>
    <row r="35" spans="1:57" ht="15.75" x14ac:dyDescent="0.25">
      <c r="A35" s="10" t="s">
        <v>49</v>
      </c>
      <c r="B35" s="12">
        <v>270</v>
      </c>
      <c r="C35" s="12">
        <v>24.908519999999999</v>
      </c>
      <c r="D35" s="12">
        <v>6.2995400000000004</v>
      </c>
      <c r="E35" s="12">
        <v>6725</v>
      </c>
      <c r="F35" s="12">
        <v>11</v>
      </c>
      <c r="G35" s="12">
        <v>71.19</v>
      </c>
      <c r="J35" s="28">
        <f t="shared" si="16"/>
        <v>22.048390000000001</v>
      </c>
      <c r="K35" s="28">
        <f t="shared" si="17"/>
        <v>2.8601299999999981</v>
      </c>
      <c r="L35" s="28">
        <f t="shared" si="18"/>
        <v>46.956910000000001</v>
      </c>
      <c r="N35" s="7" t="s">
        <v>96</v>
      </c>
      <c r="O35" s="2">
        <v>270</v>
      </c>
      <c r="P35" s="28">
        <v>24.9085185</v>
      </c>
      <c r="Q35" s="28">
        <v>6.2995416200000003</v>
      </c>
      <c r="R35" s="28">
        <v>11</v>
      </c>
      <c r="S35" s="28">
        <v>71.19</v>
      </c>
      <c r="T35" s="2"/>
      <c r="U35" s="2"/>
      <c r="V35" s="2"/>
      <c r="W35" s="28">
        <f t="shared" si="19"/>
        <v>22.048395670000001</v>
      </c>
      <c r="X35" s="28">
        <f t="shared" si="20"/>
        <v>2.8601228299999981</v>
      </c>
      <c r="Y35" s="37">
        <f t="shared" si="21"/>
        <v>46.956914170000005</v>
      </c>
      <c r="AA35" s="10" t="s">
        <v>49</v>
      </c>
      <c r="AB35" s="12">
        <v>266</v>
      </c>
      <c r="AC35" s="12">
        <v>24.342739999999999</v>
      </c>
      <c r="AD35" s="12">
        <v>4.1811299999999996</v>
      </c>
      <c r="AE35" s="12">
        <v>6475</v>
      </c>
      <c r="AF35" s="12">
        <v>11</v>
      </c>
      <c r="AG35" s="12">
        <v>42.13</v>
      </c>
      <c r="AH35" s="12" t="s">
        <v>49</v>
      </c>
      <c r="AJ35" s="29">
        <f t="shared" si="12"/>
        <v>14.633954999999998</v>
      </c>
      <c r="AK35" s="29">
        <f t="shared" si="13"/>
        <v>9.7087850000000007</v>
      </c>
      <c r="AL35" s="30">
        <f t="shared" si="14"/>
        <v>38.976694999999999</v>
      </c>
      <c r="AN35" s="10" t="s">
        <v>49</v>
      </c>
      <c r="AO35" s="12">
        <v>265</v>
      </c>
      <c r="AP35" s="12">
        <v>24.27562</v>
      </c>
      <c r="AQ35" s="12">
        <v>4.04291</v>
      </c>
      <c r="AR35" s="12">
        <v>6433</v>
      </c>
      <c r="AS35" s="12">
        <v>11</v>
      </c>
      <c r="AT35" s="12">
        <v>38.340000000000003</v>
      </c>
      <c r="AU35" s="12" t="s">
        <v>49</v>
      </c>
      <c r="AX35" s="31" t="str">
        <f t="shared" si="15"/>
        <v>Zn</v>
      </c>
      <c r="AY35" s="4">
        <f t="shared" si="22"/>
        <v>-5</v>
      </c>
      <c r="AZ35" s="32">
        <f t="shared" si="23"/>
        <v>-1.8518518518518517E-2</v>
      </c>
      <c r="BA35" s="29">
        <f t="shared" si="24"/>
        <v>-0.63289849999999959</v>
      </c>
      <c r="BB35" s="32">
        <f t="shared" si="25"/>
        <v>-2.5408917836683045E-2</v>
      </c>
      <c r="BC35" s="29">
        <f t="shared" si="26"/>
        <v>-2.2566316200000003</v>
      </c>
      <c r="BD35" s="32">
        <f t="shared" si="27"/>
        <v>-0.35822155898384239</v>
      </c>
    </row>
    <row r="39" spans="1:57" ht="15.75" customHeight="1" thickBot="1" x14ac:dyDescent="0.25"/>
    <row r="40" spans="1:57" ht="15" customHeight="1" x14ac:dyDescent="0.2">
      <c r="N40" s="5" t="s">
        <v>51</v>
      </c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L40" s="5" t="s">
        <v>51</v>
      </c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</row>
    <row r="41" spans="1:57" ht="15" customHeight="1" x14ac:dyDescent="0.2">
      <c r="N41" s="21" t="s">
        <v>52</v>
      </c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L41" s="21" t="s">
        <v>53</v>
      </c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</row>
    <row r="42" spans="1:57" ht="30" x14ac:dyDescent="0.2">
      <c r="N42" s="10"/>
      <c r="O42" s="11" t="s">
        <v>21</v>
      </c>
      <c r="P42" s="11" t="s">
        <v>22</v>
      </c>
      <c r="Q42" s="11" t="s">
        <v>23</v>
      </c>
      <c r="R42" s="11" t="s">
        <v>24</v>
      </c>
      <c r="S42" s="11" t="s">
        <v>25</v>
      </c>
      <c r="T42" s="11" t="s">
        <v>26</v>
      </c>
      <c r="U42" s="11" t="s">
        <v>27</v>
      </c>
      <c r="V42" s="11" t="s">
        <v>28</v>
      </c>
      <c r="W42" s="11" t="s">
        <v>29</v>
      </c>
      <c r="X42" s="11" t="s">
        <v>30</v>
      </c>
      <c r="Y42" s="11" t="s">
        <v>31</v>
      </c>
      <c r="Z42" s="11" t="s">
        <v>32</v>
      </c>
      <c r="AA42" s="11" t="s">
        <v>33</v>
      </c>
      <c r="AB42" s="11" t="s">
        <v>34</v>
      </c>
      <c r="AC42" s="11" t="s">
        <v>35</v>
      </c>
      <c r="AD42" s="11" t="s">
        <v>36</v>
      </c>
      <c r="AE42" s="11" t="s">
        <v>50</v>
      </c>
      <c r="AF42" s="11" t="s">
        <v>37</v>
      </c>
      <c r="AG42" s="11" t="s">
        <v>38</v>
      </c>
      <c r="AL42" s="10"/>
      <c r="AM42" s="11" t="s">
        <v>21</v>
      </c>
      <c r="AN42" s="11" t="s">
        <v>22</v>
      </c>
      <c r="AO42" s="11" t="s">
        <v>23</v>
      </c>
      <c r="AP42" s="11" t="s">
        <v>24</v>
      </c>
      <c r="AQ42" s="11" t="s">
        <v>25</v>
      </c>
      <c r="AR42" s="11" t="s">
        <v>26</v>
      </c>
      <c r="AS42" s="11" t="s">
        <v>27</v>
      </c>
      <c r="AT42" s="11" t="s">
        <v>28</v>
      </c>
      <c r="AU42" s="11" t="s">
        <v>29</v>
      </c>
      <c r="AV42" s="11" t="s">
        <v>30</v>
      </c>
      <c r="AW42" s="11" t="s">
        <v>31</v>
      </c>
      <c r="AX42" s="11" t="s">
        <v>32</v>
      </c>
      <c r="AY42" s="11" t="s">
        <v>33</v>
      </c>
      <c r="AZ42" s="11" t="s">
        <v>34</v>
      </c>
      <c r="BA42" s="11" t="s">
        <v>35</v>
      </c>
      <c r="BB42" s="11" t="s">
        <v>36</v>
      </c>
      <c r="BC42" s="11" t="s">
        <v>50</v>
      </c>
      <c r="BD42" s="11" t="s">
        <v>37</v>
      </c>
      <c r="BE42" s="11" t="s">
        <v>38</v>
      </c>
    </row>
    <row r="43" spans="1:57" x14ac:dyDescent="0.2">
      <c r="N43" s="23" t="s">
        <v>21</v>
      </c>
      <c r="O43" s="24">
        <v>1</v>
      </c>
      <c r="P43" s="24">
        <v>0.25459999999999999</v>
      </c>
      <c r="Q43" s="25">
        <v>-0.25402999999999998</v>
      </c>
      <c r="R43" s="25">
        <v>-0.26380999999999999</v>
      </c>
      <c r="S43" s="25">
        <v>-0.26452999999999999</v>
      </c>
      <c r="T43" s="25">
        <v>-0.20710000000000001</v>
      </c>
      <c r="U43" s="25">
        <v>-0.20859</v>
      </c>
      <c r="V43" s="25">
        <v>-4.743E-2</v>
      </c>
      <c r="W43" s="25">
        <v>-0.16336999999999999</v>
      </c>
      <c r="X43" s="24">
        <v>0.13947999999999999</v>
      </c>
      <c r="Y43" s="24">
        <v>0.22078</v>
      </c>
      <c r="Z43" s="24">
        <v>5.6100000000000004E-3</v>
      </c>
      <c r="AA43" s="25">
        <v>-0.16661000000000001</v>
      </c>
      <c r="AB43" s="25">
        <v>-0.30176999999999998</v>
      </c>
      <c r="AC43" s="24">
        <v>0.29283999999999999</v>
      </c>
      <c r="AD43" s="24">
        <v>9.221E-2</v>
      </c>
      <c r="AE43" s="25">
        <v>-0.11229</v>
      </c>
      <c r="AF43" s="25">
        <v>-8.8050000000000003E-2</v>
      </c>
      <c r="AG43" s="25">
        <v>-0.22758999999999999</v>
      </c>
      <c r="AL43" s="23" t="s">
        <v>21</v>
      </c>
      <c r="AM43" s="24">
        <v>1</v>
      </c>
      <c r="AN43" s="24">
        <v>0.32464999999999999</v>
      </c>
      <c r="AO43" s="25">
        <v>-0.25842999999999999</v>
      </c>
      <c r="AP43" s="25">
        <v>-0.26313999999999999</v>
      </c>
      <c r="AQ43" s="25">
        <v>-0.26389000000000001</v>
      </c>
      <c r="AR43" s="25">
        <v>-0.21052000000000001</v>
      </c>
      <c r="AS43" s="25">
        <v>-0.21243000000000001</v>
      </c>
      <c r="AT43" s="24">
        <v>1.273E-2</v>
      </c>
      <c r="AU43" s="25">
        <v>-0.16181000000000001</v>
      </c>
      <c r="AV43" s="24">
        <v>9.0039999999999995E-2</v>
      </c>
      <c r="AW43" s="24">
        <v>0.18553</v>
      </c>
      <c r="AX43" s="25">
        <v>-3.8100000000000002E-2</v>
      </c>
      <c r="AY43" s="25">
        <v>-0.14348</v>
      </c>
      <c r="AZ43" s="25">
        <v>-0.28133000000000002</v>
      </c>
      <c r="BA43" s="24">
        <v>0.26941999999999999</v>
      </c>
      <c r="BB43" s="24">
        <v>7.8710000000000002E-2</v>
      </c>
      <c r="BC43" s="25">
        <v>-8.7790000000000007E-2</v>
      </c>
      <c r="BD43" s="25">
        <v>-7.9269999999999993E-2</v>
      </c>
      <c r="BE43" s="25">
        <v>-0.21260000000000001</v>
      </c>
    </row>
    <row r="44" spans="1:57" x14ac:dyDescent="0.2">
      <c r="N44" s="23" t="s">
        <v>22</v>
      </c>
      <c r="O44" s="24">
        <v>0.25459999999999999</v>
      </c>
      <c r="P44" s="24">
        <v>1</v>
      </c>
      <c r="Q44" s="25">
        <v>-0.57933000000000001</v>
      </c>
      <c r="R44" s="25">
        <v>-0.50668000000000002</v>
      </c>
      <c r="S44" s="25">
        <v>-0.5071</v>
      </c>
      <c r="T44" s="25">
        <v>-0.43876999999999999</v>
      </c>
      <c r="U44" s="25">
        <v>-0.44181999999999999</v>
      </c>
      <c r="V44" s="25">
        <v>-0.12795000000000001</v>
      </c>
      <c r="W44" s="25">
        <v>-0.24365000000000001</v>
      </c>
      <c r="X44" s="25">
        <v>-0.10342999999999999</v>
      </c>
      <c r="Y44" s="24">
        <v>5.4550000000000001E-2</v>
      </c>
      <c r="Z44" s="25">
        <v>-0.25594</v>
      </c>
      <c r="AA44" s="24">
        <v>5.9450000000000003E-2</v>
      </c>
      <c r="AB44" s="25">
        <v>-0.23563000000000001</v>
      </c>
      <c r="AC44" s="24">
        <v>0.22097</v>
      </c>
      <c r="AD44" s="25">
        <v>-0.11473</v>
      </c>
      <c r="AE44" s="25">
        <v>-1.9130000000000001E-2</v>
      </c>
      <c r="AF44" s="24">
        <v>6.6839999999999997E-2</v>
      </c>
      <c r="AG44" s="25">
        <v>-0.19738</v>
      </c>
      <c r="AL44" s="23" t="s">
        <v>22</v>
      </c>
      <c r="AM44" s="24">
        <v>0.32464999999999999</v>
      </c>
      <c r="AN44" s="24">
        <v>1</v>
      </c>
      <c r="AO44" s="25">
        <v>-0.47632000000000002</v>
      </c>
      <c r="AP44" s="25">
        <v>-0.40465000000000001</v>
      </c>
      <c r="AQ44" s="25">
        <v>-0.40551999999999999</v>
      </c>
      <c r="AR44" s="25">
        <v>-0.34127999999999997</v>
      </c>
      <c r="AS44" s="25">
        <v>-0.34256999999999999</v>
      </c>
      <c r="AT44" s="25">
        <v>-0.10958</v>
      </c>
      <c r="AU44" s="25">
        <v>-0.21732000000000001</v>
      </c>
      <c r="AV44" s="25">
        <v>-0.1653</v>
      </c>
      <c r="AW44" s="25">
        <v>-1.9210000000000001E-2</v>
      </c>
      <c r="AX44" s="25">
        <v>-0.19964000000000001</v>
      </c>
      <c r="AY44" s="24">
        <v>0.18723000000000001</v>
      </c>
      <c r="AZ44" s="25">
        <v>-0.20569999999999999</v>
      </c>
      <c r="BA44" s="24">
        <v>0.19116</v>
      </c>
      <c r="BB44" s="25">
        <v>-8.1979999999999997E-2</v>
      </c>
      <c r="BC44" s="24">
        <v>2.1340000000000001E-2</v>
      </c>
      <c r="BD44" s="25">
        <v>-1.6379999999999999E-2</v>
      </c>
      <c r="BE44" s="25">
        <v>-0.14509</v>
      </c>
    </row>
    <row r="45" spans="1:57" x14ac:dyDescent="0.2">
      <c r="N45" s="23" t="s">
        <v>23</v>
      </c>
      <c r="O45" s="25">
        <v>-0.25402999999999998</v>
      </c>
      <c r="P45" s="25">
        <v>-0.57933000000000001</v>
      </c>
      <c r="Q45" s="24">
        <v>1</v>
      </c>
      <c r="R45" s="24">
        <v>0.97511999999999999</v>
      </c>
      <c r="S45" s="24">
        <v>0.97524</v>
      </c>
      <c r="T45" s="24">
        <v>0.91730999999999996</v>
      </c>
      <c r="U45" s="24">
        <v>0.91852</v>
      </c>
      <c r="V45" s="24">
        <v>0.13139999999999999</v>
      </c>
      <c r="W45" s="24">
        <v>0.505</v>
      </c>
      <c r="X45" s="25">
        <v>-0.59575999999999996</v>
      </c>
      <c r="Y45" s="25">
        <v>-0.63299000000000005</v>
      </c>
      <c r="Z45" s="25">
        <v>-0.48653999999999997</v>
      </c>
      <c r="AA45" s="24">
        <v>0.4612</v>
      </c>
      <c r="AB45" s="24">
        <v>0.57374000000000003</v>
      </c>
      <c r="AC45" s="25">
        <v>-0.55723999999999996</v>
      </c>
      <c r="AD45" s="24">
        <v>0.22122</v>
      </c>
      <c r="AE45" s="24">
        <v>0.18285000000000001</v>
      </c>
      <c r="AF45" s="24">
        <v>0.17779</v>
      </c>
      <c r="AG45" s="24">
        <v>0.32549</v>
      </c>
      <c r="AL45" s="23" t="s">
        <v>23</v>
      </c>
      <c r="AM45" s="25">
        <v>-0.25842999999999999</v>
      </c>
      <c r="AN45" s="25">
        <v>-0.47632000000000002</v>
      </c>
      <c r="AO45" s="24">
        <v>1</v>
      </c>
      <c r="AP45" s="24">
        <v>0.97269000000000005</v>
      </c>
      <c r="AQ45" s="24">
        <v>0.97243999999999997</v>
      </c>
      <c r="AR45" s="24">
        <v>0.90656999999999999</v>
      </c>
      <c r="AS45" s="24">
        <v>0.90736000000000006</v>
      </c>
      <c r="AT45" s="24">
        <v>6.9550000000000001E-2</v>
      </c>
      <c r="AU45" s="24">
        <v>0.55878000000000005</v>
      </c>
      <c r="AV45" s="25">
        <v>-0.62807000000000002</v>
      </c>
      <c r="AW45" s="25">
        <v>-0.66213999999999995</v>
      </c>
      <c r="AX45" s="25">
        <v>-0.53917000000000004</v>
      </c>
      <c r="AY45" s="24">
        <v>0.47147</v>
      </c>
      <c r="AZ45" s="24">
        <v>0.52073000000000003</v>
      </c>
      <c r="BA45" s="25">
        <v>-0.50456999999999996</v>
      </c>
      <c r="BB45" s="24">
        <v>0.18618999999999999</v>
      </c>
      <c r="BC45" s="24">
        <v>0.22883999999999999</v>
      </c>
      <c r="BD45" s="24">
        <v>0.21471000000000001</v>
      </c>
      <c r="BE45" s="24">
        <v>0.31674999999999998</v>
      </c>
    </row>
    <row r="46" spans="1:57" x14ac:dyDescent="0.2">
      <c r="N46" s="23" t="s">
        <v>24</v>
      </c>
      <c r="O46" s="25">
        <v>-0.26380999999999999</v>
      </c>
      <c r="P46" s="25">
        <v>-0.50668000000000002</v>
      </c>
      <c r="Q46" s="24">
        <v>0.97511999999999999</v>
      </c>
      <c r="R46" s="24">
        <v>1</v>
      </c>
      <c r="S46" s="24">
        <v>0.99948000000000004</v>
      </c>
      <c r="T46" s="24">
        <v>0.93350999999999995</v>
      </c>
      <c r="U46" s="24">
        <v>0.93389999999999995</v>
      </c>
      <c r="V46" s="24">
        <v>0.12955</v>
      </c>
      <c r="W46" s="24">
        <v>0.48028999999999999</v>
      </c>
      <c r="X46" s="25">
        <v>-0.71001000000000003</v>
      </c>
      <c r="Y46" s="25">
        <v>-0.72645000000000004</v>
      </c>
      <c r="Z46" s="25">
        <v>-0.48903999999999997</v>
      </c>
      <c r="AA46" s="24">
        <v>0.63292999999999999</v>
      </c>
      <c r="AB46" s="24">
        <v>0.59746999999999995</v>
      </c>
      <c r="AC46" s="25">
        <v>-0.58186000000000004</v>
      </c>
      <c r="AD46" s="24">
        <v>0.21926000000000001</v>
      </c>
      <c r="AE46" s="24">
        <v>0.20422000000000001</v>
      </c>
      <c r="AF46" s="24">
        <v>0.16092999999999999</v>
      </c>
      <c r="AG46" s="24">
        <v>0.42033999999999999</v>
      </c>
      <c r="AL46" s="23" t="s">
        <v>24</v>
      </c>
      <c r="AM46" s="25">
        <v>-0.26313999999999999</v>
      </c>
      <c r="AN46" s="25">
        <v>-0.40465000000000001</v>
      </c>
      <c r="AO46" s="24">
        <v>0.97269000000000005</v>
      </c>
      <c r="AP46" s="24">
        <v>1</v>
      </c>
      <c r="AQ46" s="24">
        <v>0.99948000000000004</v>
      </c>
      <c r="AR46" s="24">
        <v>0.92664000000000002</v>
      </c>
      <c r="AS46" s="24">
        <v>0.92671000000000003</v>
      </c>
      <c r="AT46" s="24">
        <v>8.5519999999999999E-2</v>
      </c>
      <c r="AU46" s="24">
        <v>0.55693000000000004</v>
      </c>
      <c r="AV46" s="25">
        <v>-0.73431999999999997</v>
      </c>
      <c r="AW46" s="25">
        <v>-0.74816000000000005</v>
      </c>
      <c r="AX46" s="25">
        <v>-0.53244999999999998</v>
      </c>
      <c r="AY46" s="24">
        <v>0.64531000000000005</v>
      </c>
      <c r="AZ46" s="24">
        <v>0.57601999999999998</v>
      </c>
      <c r="BA46" s="25">
        <v>-0.55991999999999997</v>
      </c>
      <c r="BB46" s="24">
        <v>0.20560999999999999</v>
      </c>
      <c r="BC46" s="24">
        <v>0.25929000000000002</v>
      </c>
      <c r="BD46" s="24">
        <v>0.19306000000000001</v>
      </c>
      <c r="BE46" s="24">
        <v>0.40693000000000001</v>
      </c>
    </row>
    <row r="47" spans="1:57" x14ac:dyDescent="0.2">
      <c r="N47" s="23" t="s">
        <v>25</v>
      </c>
      <c r="O47" s="25">
        <v>-0.26452999999999999</v>
      </c>
      <c r="P47" s="25">
        <v>-0.5071</v>
      </c>
      <c r="Q47" s="24">
        <v>0.97524</v>
      </c>
      <c r="R47" s="24">
        <v>0.99948000000000004</v>
      </c>
      <c r="S47" s="24">
        <v>1</v>
      </c>
      <c r="T47" s="24">
        <v>0.93481999999999998</v>
      </c>
      <c r="U47" s="24">
        <v>0.93515000000000004</v>
      </c>
      <c r="V47" s="24">
        <v>0.13063</v>
      </c>
      <c r="W47" s="24">
        <v>0.48870999999999998</v>
      </c>
      <c r="X47" s="25">
        <v>-0.70898000000000005</v>
      </c>
      <c r="Y47" s="25">
        <v>-0.72584000000000004</v>
      </c>
      <c r="Z47" s="25">
        <v>-0.48887000000000003</v>
      </c>
      <c r="AA47" s="24">
        <v>0.63229000000000002</v>
      </c>
      <c r="AB47" s="24">
        <v>0.59782999999999997</v>
      </c>
      <c r="AC47" s="25">
        <v>-0.58238000000000001</v>
      </c>
      <c r="AD47" s="24">
        <v>0.21754000000000001</v>
      </c>
      <c r="AE47" s="24">
        <v>0.20286000000000001</v>
      </c>
      <c r="AF47" s="24">
        <v>0.15734999999999999</v>
      </c>
      <c r="AG47" s="24">
        <v>0.41839999999999999</v>
      </c>
      <c r="AL47" s="23" t="s">
        <v>25</v>
      </c>
      <c r="AM47" s="25">
        <v>-0.26389000000000001</v>
      </c>
      <c r="AN47" s="25">
        <v>-0.40551999999999999</v>
      </c>
      <c r="AO47" s="24">
        <v>0.97243999999999997</v>
      </c>
      <c r="AP47" s="24">
        <v>0.99948000000000004</v>
      </c>
      <c r="AQ47" s="24">
        <v>1</v>
      </c>
      <c r="AR47" s="24">
        <v>0.92757999999999996</v>
      </c>
      <c r="AS47" s="24">
        <v>0.92762</v>
      </c>
      <c r="AT47" s="24">
        <v>8.6999999999999994E-2</v>
      </c>
      <c r="AU47" s="24">
        <v>0.55659000000000003</v>
      </c>
      <c r="AV47" s="25">
        <v>-0.73470000000000002</v>
      </c>
      <c r="AW47" s="25">
        <v>-0.74909000000000003</v>
      </c>
      <c r="AX47" s="25">
        <v>-0.53244999999999998</v>
      </c>
      <c r="AY47" s="24">
        <v>0.64649000000000001</v>
      </c>
      <c r="AZ47" s="24">
        <v>0.57630000000000003</v>
      </c>
      <c r="BA47" s="25">
        <v>-0.56037000000000003</v>
      </c>
      <c r="BB47" s="24">
        <v>0.20369000000000001</v>
      </c>
      <c r="BC47" s="24">
        <v>0.25740000000000002</v>
      </c>
      <c r="BD47" s="24">
        <v>0.19061</v>
      </c>
      <c r="BE47" s="24">
        <v>0.40611000000000003</v>
      </c>
    </row>
    <row r="48" spans="1:57" x14ac:dyDescent="0.2">
      <c r="N48" s="23" t="s">
        <v>26</v>
      </c>
      <c r="O48" s="25">
        <v>-0.20710000000000001</v>
      </c>
      <c r="P48" s="25">
        <v>-0.43876999999999999</v>
      </c>
      <c r="Q48" s="24">
        <v>0.91730999999999996</v>
      </c>
      <c r="R48" s="24">
        <v>0.93350999999999995</v>
      </c>
      <c r="S48" s="24">
        <v>0.93481999999999998</v>
      </c>
      <c r="T48" s="24">
        <v>1</v>
      </c>
      <c r="U48" s="24">
        <v>0.99948000000000004</v>
      </c>
      <c r="V48" s="24">
        <v>0.14399999999999999</v>
      </c>
      <c r="W48" s="24">
        <v>0.50868000000000002</v>
      </c>
      <c r="X48" s="25">
        <v>-0.6865</v>
      </c>
      <c r="Y48" s="25">
        <v>-0.69730000000000003</v>
      </c>
      <c r="Z48" s="25">
        <v>-0.4889</v>
      </c>
      <c r="AA48" s="24">
        <v>0.56513999999999998</v>
      </c>
      <c r="AB48" s="24">
        <v>0.56259000000000003</v>
      </c>
      <c r="AC48" s="25">
        <v>-0.55579000000000001</v>
      </c>
      <c r="AD48" s="24">
        <v>0.18189</v>
      </c>
      <c r="AE48" s="24">
        <v>0.17916000000000001</v>
      </c>
      <c r="AF48" s="24">
        <v>0.12096</v>
      </c>
      <c r="AG48" s="24">
        <v>0.36458000000000002</v>
      </c>
      <c r="AL48" s="23" t="s">
        <v>26</v>
      </c>
      <c r="AM48" s="25">
        <v>-0.21052000000000001</v>
      </c>
      <c r="AN48" s="25">
        <v>-0.34127999999999997</v>
      </c>
      <c r="AO48" s="24">
        <v>0.90656999999999999</v>
      </c>
      <c r="AP48" s="24">
        <v>0.92664000000000002</v>
      </c>
      <c r="AQ48" s="24">
        <v>0.92757999999999996</v>
      </c>
      <c r="AR48" s="24">
        <v>1</v>
      </c>
      <c r="AS48" s="24">
        <v>0.99944</v>
      </c>
      <c r="AT48" s="24">
        <v>0.11505</v>
      </c>
      <c r="AU48" s="24">
        <v>0.55332000000000003</v>
      </c>
      <c r="AV48" s="25">
        <v>-0.70777000000000001</v>
      </c>
      <c r="AW48" s="25">
        <v>-0.71557000000000004</v>
      </c>
      <c r="AX48" s="25">
        <v>-0.52381999999999995</v>
      </c>
      <c r="AY48" s="24">
        <v>0.57496999999999998</v>
      </c>
      <c r="AZ48" s="24">
        <v>0.56320999999999999</v>
      </c>
      <c r="BA48" s="25">
        <v>-0.55618999999999996</v>
      </c>
      <c r="BB48" s="24">
        <v>0.19436999999999999</v>
      </c>
      <c r="BC48" s="24">
        <v>0.19511000000000001</v>
      </c>
      <c r="BD48" s="24">
        <v>0.16170999999999999</v>
      </c>
      <c r="BE48" s="24">
        <v>0.36530000000000001</v>
      </c>
    </row>
    <row r="49" spans="14:57" x14ac:dyDescent="0.2">
      <c r="N49" s="23" t="s">
        <v>27</v>
      </c>
      <c r="O49" s="25">
        <v>-0.20859</v>
      </c>
      <c r="P49" s="25">
        <v>-0.44181999999999999</v>
      </c>
      <c r="Q49" s="24">
        <v>0.91852</v>
      </c>
      <c r="R49" s="24">
        <v>0.93389999999999995</v>
      </c>
      <c r="S49" s="24">
        <v>0.93515000000000004</v>
      </c>
      <c r="T49" s="24">
        <v>0.99948000000000004</v>
      </c>
      <c r="U49" s="24">
        <v>1</v>
      </c>
      <c r="V49" s="24">
        <v>0.14212</v>
      </c>
      <c r="W49" s="24">
        <v>0.50838000000000005</v>
      </c>
      <c r="X49" s="25">
        <v>-0.68518999999999997</v>
      </c>
      <c r="Y49" s="25">
        <v>-0.69620000000000004</v>
      </c>
      <c r="Z49" s="25">
        <v>-0.48653999999999997</v>
      </c>
      <c r="AA49" s="24">
        <v>0.56244000000000005</v>
      </c>
      <c r="AB49" s="24">
        <v>0.56472</v>
      </c>
      <c r="AC49" s="25">
        <v>-0.55781000000000003</v>
      </c>
      <c r="AD49" s="24">
        <v>0.18124000000000001</v>
      </c>
      <c r="AE49" s="24">
        <v>0.17892</v>
      </c>
      <c r="AF49" s="24">
        <v>0.12221</v>
      </c>
      <c r="AG49" s="24">
        <v>0.36337000000000003</v>
      </c>
      <c r="AL49" s="23" t="s">
        <v>27</v>
      </c>
      <c r="AM49" s="25">
        <v>-0.21243000000000001</v>
      </c>
      <c r="AN49" s="25">
        <v>-0.34256999999999999</v>
      </c>
      <c r="AO49" s="24">
        <v>0.90736000000000006</v>
      </c>
      <c r="AP49" s="24">
        <v>0.92671000000000003</v>
      </c>
      <c r="AQ49" s="24">
        <v>0.92762</v>
      </c>
      <c r="AR49" s="24">
        <v>0.99944</v>
      </c>
      <c r="AS49" s="24">
        <v>1</v>
      </c>
      <c r="AT49" s="24">
        <v>0.11362999999999999</v>
      </c>
      <c r="AU49" s="24">
        <v>0.55464000000000002</v>
      </c>
      <c r="AV49" s="25">
        <v>-0.70613999999999999</v>
      </c>
      <c r="AW49" s="25">
        <v>-0.71455999999999997</v>
      </c>
      <c r="AX49" s="25">
        <v>-0.52203999999999995</v>
      </c>
      <c r="AY49" s="24">
        <v>0.57223000000000002</v>
      </c>
      <c r="AZ49" s="24">
        <v>0.56437000000000004</v>
      </c>
      <c r="BA49" s="25">
        <v>-0.55718999999999996</v>
      </c>
      <c r="BB49" s="24">
        <v>0.19267000000000001</v>
      </c>
      <c r="BC49" s="24">
        <v>0.19566</v>
      </c>
      <c r="BD49" s="24">
        <v>0.16273000000000001</v>
      </c>
      <c r="BE49" s="24">
        <v>0.36358000000000001</v>
      </c>
    </row>
    <row r="50" spans="14:57" x14ac:dyDescent="0.2">
      <c r="N50" s="23" t="s">
        <v>28</v>
      </c>
      <c r="O50" s="25">
        <v>-4.743E-2</v>
      </c>
      <c r="P50" s="25">
        <v>-0.12795000000000001</v>
      </c>
      <c r="Q50" s="24">
        <v>0.13139999999999999</v>
      </c>
      <c r="R50" s="24">
        <v>0.12955</v>
      </c>
      <c r="S50" s="24">
        <v>0.13063</v>
      </c>
      <c r="T50" s="24">
        <v>0.14399999999999999</v>
      </c>
      <c r="U50" s="24">
        <v>0.14212</v>
      </c>
      <c r="V50" s="24">
        <v>1</v>
      </c>
      <c r="W50" s="24">
        <v>0.246</v>
      </c>
      <c r="X50" s="25">
        <v>-0.15257000000000001</v>
      </c>
      <c r="Y50" s="25">
        <v>-0.18781</v>
      </c>
      <c r="Z50" s="25">
        <v>-5.5669999999999997E-2</v>
      </c>
      <c r="AA50" s="24">
        <v>7.6109999999999997E-2</v>
      </c>
      <c r="AB50" s="25">
        <v>-0.35819000000000001</v>
      </c>
      <c r="AC50" s="24">
        <v>0.36248999999999998</v>
      </c>
      <c r="AD50" s="25">
        <v>-0.24893000000000001</v>
      </c>
      <c r="AE50" s="24">
        <v>8.4989999999999996E-2</v>
      </c>
      <c r="AF50" s="25">
        <v>-0.19606999999999999</v>
      </c>
      <c r="AG50" s="24">
        <v>0.30953000000000003</v>
      </c>
      <c r="AL50" s="23" t="s">
        <v>28</v>
      </c>
      <c r="AM50" s="24">
        <v>1.273E-2</v>
      </c>
      <c r="AN50" s="25">
        <v>-0.10958</v>
      </c>
      <c r="AO50" s="24">
        <v>6.9550000000000001E-2</v>
      </c>
      <c r="AP50" s="24">
        <v>8.5519999999999999E-2</v>
      </c>
      <c r="AQ50" s="24">
        <v>8.6999999999999994E-2</v>
      </c>
      <c r="AR50" s="24">
        <v>0.11505</v>
      </c>
      <c r="AS50" s="24">
        <v>0.11362999999999999</v>
      </c>
      <c r="AT50" s="24">
        <v>1</v>
      </c>
      <c r="AU50" s="24">
        <v>0.11380999999999999</v>
      </c>
      <c r="AV50" s="25">
        <v>-0.16255</v>
      </c>
      <c r="AW50" s="25">
        <v>-0.15916</v>
      </c>
      <c r="AX50" s="24">
        <v>3.4110000000000001E-2</v>
      </c>
      <c r="AY50" s="24">
        <v>0.12366000000000001</v>
      </c>
      <c r="AZ50" s="25">
        <v>-0.37486999999999998</v>
      </c>
      <c r="BA50" s="24">
        <v>0.37808999999999998</v>
      </c>
      <c r="BB50" s="25">
        <v>-0.20599000000000001</v>
      </c>
      <c r="BC50" s="24">
        <v>5.6640000000000003E-2</v>
      </c>
      <c r="BD50" s="25">
        <v>-0.17777000000000001</v>
      </c>
      <c r="BE50" s="24">
        <v>0.14909</v>
      </c>
    </row>
    <row r="51" spans="14:57" x14ac:dyDescent="0.2">
      <c r="N51" s="23" t="s">
        <v>29</v>
      </c>
      <c r="O51" s="25">
        <v>-0.16336999999999999</v>
      </c>
      <c r="P51" s="25">
        <v>-0.24365000000000001</v>
      </c>
      <c r="Q51" s="24">
        <v>0.505</v>
      </c>
      <c r="R51" s="24">
        <v>0.48028999999999999</v>
      </c>
      <c r="S51" s="24">
        <v>0.48870999999999998</v>
      </c>
      <c r="T51" s="24">
        <v>0.50868000000000002</v>
      </c>
      <c r="U51" s="24">
        <v>0.50838000000000005</v>
      </c>
      <c r="V51" s="24">
        <v>0.246</v>
      </c>
      <c r="W51" s="24">
        <v>1</v>
      </c>
      <c r="X51" s="25">
        <v>-0.24082000000000001</v>
      </c>
      <c r="Y51" s="25">
        <v>-0.28448000000000001</v>
      </c>
      <c r="Z51" s="25">
        <v>-0.24847</v>
      </c>
      <c r="AA51" s="24">
        <v>0.15722</v>
      </c>
      <c r="AB51" s="24">
        <v>0.39704</v>
      </c>
      <c r="AC51" s="25">
        <v>-0.36231999999999998</v>
      </c>
      <c r="AD51" s="24">
        <v>0.12914999999999999</v>
      </c>
      <c r="AE51" s="24">
        <v>0.28595999999999999</v>
      </c>
      <c r="AF51" s="24">
        <v>2.018E-2</v>
      </c>
      <c r="AG51" s="24">
        <v>0.14499999999999999</v>
      </c>
      <c r="AL51" s="23" t="s">
        <v>29</v>
      </c>
      <c r="AM51" s="25">
        <v>-0.16181000000000001</v>
      </c>
      <c r="AN51" s="25">
        <v>-0.21732000000000001</v>
      </c>
      <c r="AO51" s="24">
        <v>0.55878000000000005</v>
      </c>
      <c r="AP51" s="24">
        <v>0.55693000000000004</v>
      </c>
      <c r="AQ51" s="24">
        <v>0.55659000000000003</v>
      </c>
      <c r="AR51" s="24">
        <v>0.55332000000000003</v>
      </c>
      <c r="AS51" s="24">
        <v>0.55464000000000002</v>
      </c>
      <c r="AT51" s="24">
        <v>0.11380999999999999</v>
      </c>
      <c r="AU51" s="24">
        <v>1</v>
      </c>
      <c r="AV51" s="25">
        <v>-0.39906000000000003</v>
      </c>
      <c r="AW51" s="25">
        <v>-0.48520999999999997</v>
      </c>
      <c r="AX51" s="25">
        <v>-0.29993999999999998</v>
      </c>
      <c r="AY51" s="24">
        <v>0.31729000000000002</v>
      </c>
      <c r="AZ51" s="24">
        <v>0.39704</v>
      </c>
      <c r="BA51" s="25">
        <v>-0.36231999999999998</v>
      </c>
      <c r="BB51" s="24">
        <v>0.14624999999999999</v>
      </c>
      <c r="BC51" s="24">
        <v>0.31172</v>
      </c>
      <c r="BD51" s="24">
        <v>0.14756</v>
      </c>
      <c r="BE51" s="24">
        <v>0.30998999999999999</v>
      </c>
    </row>
    <row r="52" spans="14:57" x14ac:dyDescent="0.2">
      <c r="N52" s="23" t="s">
        <v>30</v>
      </c>
      <c r="O52" s="24">
        <v>0.13947999999999999</v>
      </c>
      <c r="P52" s="25">
        <v>-0.10342999999999999</v>
      </c>
      <c r="Q52" s="25">
        <v>-0.59575999999999996</v>
      </c>
      <c r="R52" s="25">
        <v>-0.71001000000000003</v>
      </c>
      <c r="S52" s="25">
        <v>-0.70898000000000005</v>
      </c>
      <c r="T52" s="25">
        <v>-0.6865</v>
      </c>
      <c r="U52" s="25">
        <v>-0.68518999999999997</v>
      </c>
      <c r="V52" s="25">
        <v>-0.15257000000000001</v>
      </c>
      <c r="W52" s="25">
        <v>-0.24082000000000001</v>
      </c>
      <c r="X52" s="24">
        <v>1</v>
      </c>
      <c r="Y52" s="24">
        <v>0.89663000000000004</v>
      </c>
      <c r="Z52" s="24">
        <v>0.46976000000000001</v>
      </c>
      <c r="AA52" s="25">
        <v>-0.83115000000000006</v>
      </c>
      <c r="AB52" s="25">
        <v>-0.48564000000000002</v>
      </c>
      <c r="AC52" s="24">
        <v>0.48316999999999999</v>
      </c>
      <c r="AD52" s="25">
        <v>-0.23202</v>
      </c>
      <c r="AE52" s="25">
        <v>-0.317</v>
      </c>
      <c r="AF52" s="25">
        <v>-0.17777999999999999</v>
      </c>
      <c r="AG52" s="25">
        <v>-0.41660000000000003</v>
      </c>
      <c r="AL52" s="23" t="s">
        <v>30</v>
      </c>
      <c r="AM52" s="24">
        <v>9.0039999999999995E-2</v>
      </c>
      <c r="AN52" s="25">
        <v>-0.1653</v>
      </c>
      <c r="AO52" s="25">
        <v>-0.62807000000000002</v>
      </c>
      <c r="AP52" s="25">
        <v>-0.73431999999999997</v>
      </c>
      <c r="AQ52" s="25">
        <v>-0.73470000000000002</v>
      </c>
      <c r="AR52" s="25">
        <v>-0.70777000000000001</v>
      </c>
      <c r="AS52" s="25">
        <v>-0.70613999999999999</v>
      </c>
      <c r="AT52" s="25">
        <v>-0.16255</v>
      </c>
      <c r="AU52" s="25">
        <v>-0.39906000000000003</v>
      </c>
      <c r="AV52" s="24">
        <v>1</v>
      </c>
      <c r="AW52" s="24">
        <v>0.89419999999999999</v>
      </c>
      <c r="AX52" s="24">
        <v>0.50238000000000005</v>
      </c>
      <c r="AY52" s="25">
        <v>-0.82433000000000001</v>
      </c>
      <c r="AZ52" s="25">
        <v>-0.48558000000000001</v>
      </c>
      <c r="BA52" s="24">
        <v>0.48459999999999998</v>
      </c>
      <c r="BB52" s="25">
        <v>-0.20962</v>
      </c>
      <c r="BC52" s="25">
        <v>-0.31900000000000001</v>
      </c>
      <c r="BD52" s="25">
        <v>-0.15851000000000001</v>
      </c>
      <c r="BE52" s="25">
        <v>-0.42814000000000002</v>
      </c>
    </row>
    <row r="53" spans="14:57" x14ac:dyDescent="0.2">
      <c r="N53" s="23" t="s">
        <v>31</v>
      </c>
      <c r="O53" s="24">
        <v>0.22078</v>
      </c>
      <c r="P53" s="24">
        <v>5.4550000000000001E-2</v>
      </c>
      <c r="Q53" s="25">
        <v>-0.63299000000000005</v>
      </c>
      <c r="R53" s="25">
        <v>-0.72645000000000004</v>
      </c>
      <c r="S53" s="25">
        <v>-0.72584000000000004</v>
      </c>
      <c r="T53" s="25">
        <v>-0.69730000000000003</v>
      </c>
      <c r="U53" s="25">
        <v>-0.69620000000000004</v>
      </c>
      <c r="V53" s="25">
        <v>-0.18781</v>
      </c>
      <c r="W53" s="25">
        <v>-0.28448000000000001</v>
      </c>
      <c r="X53" s="24">
        <v>0.89663000000000004</v>
      </c>
      <c r="Y53" s="24">
        <v>1</v>
      </c>
      <c r="Z53" s="24">
        <v>0.48376999999999998</v>
      </c>
      <c r="AA53" s="25">
        <v>-0.75997999999999999</v>
      </c>
      <c r="AB53" s="25">
        <v>-0.49504999999999999</v>
      </c>
      <c r="AC53" s="24">
        <v>0.49070999999999998</v>
      </c>
      <c r="AD53" s="25">
        <v>-0.16225999999999999</v>
      </c>
      <c r="AE53" s="25">
        <v>-0.27746999999999999</v>
      </c>
      <c r="AF53" s="25">
        <v>-0.16183</v>
      </c>
      <c r="AG53" s="25">
        <v>-0.41705999999999999</v>
      </c>
      <c r="AL53" s="23" t="s">
        <v>31</v>
      </c>
      <c r="AM53" s="24">
        <v>0.18553</v>
      </c>
      <c r="AN53" s="25">
        <v>-1.9210000000000001E-2</v>
      </c>
      <c r="AO53" s="25">
        <v>-0.66213999999999995</v>
      </c>
      <c r="AP53" s="25">
        <v>-0.74816000000000005</v>
      </c>
      <c r="AQ53" s="25">
        <v>-0.74909000000000003</v>
      </c>
      <c r="AR53" s="25">
        <v>-0.71557000000000004</v>
      </c>
      <c r="AS53" s="25">
        <v>-0.71455999999999997</v>
      </c>
      <c r="AT53" s="25">
        <v>-0.15916</v>
      </c>
      <c r="AU53" s="25">
        <v>-0.48520999999999997</v>
      </c>
      <c r="AV53" s="24">
        <v>0.89419999999999999</v>
      </c>
      <c r="AW53" s="24">
        <v>1</v>
      </c>
      <c r="AX53" s="24">
        <v>0.48246</v>
      </c>
      <c r="AY53" s="25">
        <v>-0.74675000000000002</v>
      </c>
      <c r="AZ53" s="25">
        <v>-0.52463000000000004</v>
      </c>
      <c r="BA53" s="24">
        <v>0.52093999999999996</v>
      </c>
      <c r="BB53" s="25">
        <v>-0.18678</v>
      </c>
      <c r="BC53" s="25">
        <v>-0.32058999999999999</v>
      </c>
      <c r="BD53" s="25">
        <v>-0.15137999999999999</v>
      </c>
      <c r="BE53" s="25">
        <v>-0.39135999999999999</v>
      </c>
    </row>
    <row r="54" spans="14:57" x14ac:dyDescent="0.2">
      <c r="N54" s="23" t="s">
        <v>32</v>
      </c>
      <c r="O54" s="24">
        <v>5.6100000000000004E-3</v>
      </c>
      <c r="P54" s="25">
        <v>-0.25594</v>
      </c>
      <c r="Q54" s="25">
        <v>-0.48653999999999997</v>
      </c>
      <c r="R54" s="25">
        <v>-0.48903999999999997</v>
      </c>
      <c r="S54" s="25">
        <v>-0.48887000000000003</v>
      </c>
      <c r="T54" s="25">
        <v>-0.4889</v>
      </c>
      <c r="U54" s="25">
        <v>-0.48653999999999997</v>
      </c>
      <c r="V54" s="25">
        <v>-5.5669999999999997E-2</v>
      </c>
      <c r="W54" s="25">
        <v>-0.24847</v>
      </c>
      <c r="X54" s="24">
        <v>0.46976000000000001</v>
      </c>
      <c r="Y54" s="24">
        <v>0.48376999999999998</v>
      </c>
      <c r="Z54" s="24">
        <v>1</v>
      </c>
      <c r="AA54" s="25">
        <v>-0.31553999999999999</v>
      </c>
      <c r="AB54" s="25">
        <v>-0.28349999999999997</v>
      </c>
      <c r="AC54" s="24">
        <v>0.28155999999999998</v>
      </c>
      <c r="AD54" s="25">
        <v>-9.7030000000000005E-2</v>
      </c>
      <c r="AE54" s="25">
        <v>-5.8659999999999997E-2</v>
      </c>
      <c r="AF54" s="25">
        <v>-3.177E-2</v>
      </c>
      <c r="AG54" s="25">
        <v>-0.17385</v>
      </c>
      <c r="AL54" s="23" t="s">
        <v>32</v>
      </c>
      <c r="AM54" s="25">
        <v>-3.8100000000000002E-2</v>
      </c>
      <c r="AN54" s="25">
        <v>-0.19964000000000001</v>
      </c>
      <c r="AO54" s="25">
        <v>-0.53917000000000004</v>
      </c>
      <c r="AP54" s="25">
        <v>-0.53244999999999998</v>
      </c>
      <c r="AQ54" s="25">
        <v>-0.53244999999999998</v>
      </c>
      <c r="AR54" s="25">
        <v>-0.52381999999999995</v>
      </c>
      <c r="AS54" s="25">
        <v>-0.52203999999999995</v>
      </c>
      <c r="AT54" s="24">
        <v>3.4110000000000001E-2</v>
      </c>
      <c r="AU54" s="25">
        <v>-0.29993999999999998</v>
      </c>
      <c r="AV54" s="24">
        <v>0.50238000000000005</v>
      </c>
      <c r="AW54" s="24">
        <v>0.48246</v>
      </c>
      <c r="AX54" s="24">
        <v>1</v>
      </c>
      <c r="AY54" s="25">
        <v>-0.30164000000000002</v>
      </c>
      <c r="AZ54" s="25">
        <v>-0.28349999999999997</v>
      </c>
      <c r="BA54" s="24">
        <v>0.28155999999999998</v>
      </c>
      <c r="BB54" s="25">
        <v>-9.7030000000000005E-2</v>
      </c>
      <c r="BC54" s="25">
        <v>-8.1600000000000006E-2</v>
      </c>
      <c r="BD54" s="25">
        <v>-1.5049999999999999E-2</v>
      </c>
      <c r="BE54" s="25">
        <v>-0.16162000000000001</v>
      </c>
    </row>
    <row r="55" spans="14:57" x14ac:dyDescent="0.2">
      <c r="N55" s="23" t="s">
        <v>33</v>
      </c>
      <c r="O55" s="25">
        <v>-0.16661000000000001</v>
      </c>
      <c r="P55" s="24">
        <v>5.9450000000000003E-2</v>
      </c>
      <c r="Q55" s="24">
        <v>0.4612</v>
      </c>
      <c r="R55" s="24">
        <v>0.63292999999999999</v>
      </c>
      <c r="S55" s="24">
        <v>0.63229000000000002</v>
      </c>
      <c r="T55" s="24">
        <v>0.56513999999999998</v>
      </c>
      <c r="U55" s="24">
        <v>0.56244000000000005</v>
      </c>
      <c r="V55" s="24">
        <v>7.6109999999999997E-2</v>
      </c>
      <c r="W55" s="24">
        <v>0.15722</v>
      </c>
      <c r="X55" s="25">
        <v>-0.83115000000000006</v>
      </c>
      <c r="Y55" s="25">
        <v>-0.75997999999999999</v>
      </c>
      <c r="Z55" s="25">
        <v>-0.31553999999999999</v>
      </c>
      <c r="AA55" s="24">
        <v>1</v>
      </c>
      <c r="AB55" s="24">
        <v>0.46317999999999998</v>
      </c>
      <c r="AC55" s="25">
        <v>-0.45689999999999997</v>
      </c>
      <c r="AD55" s="24">
        <v>0.13431000000000001</v>
      </c>
      <c r="AE55" s="24">
        <v>0.31208999999999998</v>
      </c>
      <c r="AF55" s="24">
        <v>3.483E-2</v>
      </c>
      <c r="AG55" s="24">
        <v>0.54690000000000005</v>
      </c>
      <c r="AL55" s="23" t="s">
        <v>33</v>
      </c>
      <c r="AM55" s="25">
        <v>-0.14348</v>
      </c>
      <c r="AN55" s="24">
        <v>0.18723000000000001</v>
      </c>
      <c r="AO55" s="24">
        <v>0.47147</v>
      </c>
      <c r="AP55" s="24">
        <v>0.64531000000000005</v>
      </c>
      <c r="AQ55" s="24">
        <v>0.64649000000000001</v>
      </c>
      <c r="AR55" s="24">
        <v>0.57496999999999998</v>
      </c>
      <c r="AS55" s="24">
        <v>0.57223000000000002</v>
      </c>
      <c r="AT55" s="24">
        <v>0.12366000000000001</v>
      </c>
      <c r="AU55" s="24">
        <v>0.31729000000000002</v>
      </c>
      <c r="AV55" s="25">
        <v>-0.82433000000000001</v>
      </c>
      <c r="AW55" s="25">
        <v>-0.74675000000000002</v>
      </c>
      <c r="AX55" s="25">
        <v>-0.30164000000000002</v>
      </c>
      <c r="AY55" s="24">
        <v>1</v>
      </c>
      <c r="AZ55" s="24">
        <v>0.48893999999999999</v>
      </c>
      <c r="BA55" s="25">
        <v>-0.48332999999999998</v>
      </c>
      <c r="BB55" s="24">
        <v>0.16334000000000001</v>
      </c>
      <c r="BC55" s="24">
        <v>0.31866</v>
      </c>
      <c r="BD55" s="24">
        <v>2.4740000000000002E-2</v>
      </c>
      <c r="BE55" s="24">
        <v>0.56715000000000004</v>
      </c>
    </row>
    <row r="56" spans="14:57" x14ac:dyDescent="0.2">
      <c r="N56" s="23" t="s">
        <v>34</v>
      </c>
      <c r="O56" s="25">
        <v>-0.30176999999999998</v>
      </c>
      <c r="P56" s="25">
        <v>-0.23563000000000001</v>
      </c>
      <c r="Q56" s="24">
        <v>0.57374000000000003</v>
      </c>
      <c r="R56" s="24">
        <v>0.59746999999999995</v>
      </c>
      <c r="S56" s="24">
        <v>0.59782999999999997</v>
      </c>
      <c r="T56" s="24">
        <v>0.56259000000000003</v>
      </c>
      <c r="U56" s="24">
        <v>0.56472</v>
      </c>
      <c r="V56" s="25">
        <v>-0.35819000000000001</v>
      </c>
      <c r="W56" s="24">
        <v>0.39704</v>
      </c>
      <c r="X56" s="25">
        <v>-0.48564000000000002</v>
      </c>
      <c r="Y56" s="25">
        <v>-0.49504999999999999</v>
      </c>
      <c r="Z56" s="25">
        <v>-0.28349999999999997</v>
      </c>
      <c r="AA56" s="24">
        <v>0.46317999999999998</v>
      </c>
      <c r="AB56" s="24">
        <v>1</v>
      </c>
      <c r="AC56" s="25">
        <v>-0.99672000000000005</v>
      </c>
      <c r="AD56" s="24">
        <v>0.40610000000000002</v>
      </c>
      <c r="AE56" s="24">
        <v>6.0510000000000001E-2</v>
      </c>
      <c r="AF56" s="24">
        <v>0.26905000000000001</v>
      </c>
      <c r="AG56" s="24">
        <v>0.30076000000000003</v>
      </c>
      <c r="AL56" s="23" t="s">
        <v>34</v>
      </c>
      <c r="AM56" s="25">
        <v>-0.28133000000000002</v>
      </c>
      <c r="AN56" s="25">
        <v>-0.20569999999999999</v>
      </c>
      <c r="AO56" s="24">
        <v>0.52073000000000003</v>
      </c>
      <c r="AP56" s="24">
        <v>0.57601999999999998</v>
      </c>
      <c r="AQ56" s="24">
        <v>0.57630000000000003</v>
      </c>
      <c r="AR56" s="24">
        <v>0.56320999999999999</v>
      </c>
      <c r="AS56" s="24">
        <v>0.56437000000000004</v>
      </c>
      <c r="AT56" s="25">
        <v>-0.37486999999999998</v>
      </c>
      <c r="AU56" s="24">
        <v>0.39704</v>
      </c>
      <c r="AV56" s="25">
        <v>-0.48558000000000001</v>
      </c>
      <c r="AW56" s="25">
        <v>-0.52463000000000004</v>
      </c>
      <c r="AX56" s="25">
        <v>-0.28349999999999997</v>
      </c>
      <c r="AY56" s="24">
        <v>0.48893999999999999</v>
      </c>
      <c r="AZ56" s="24">
        <v>1</v>
      </c>
      <c r="BA56" s="25">
        <v>-0.99672000000000005</v>
      </c>
      <c r="BB56" s="24">
        <v>0.40610000000000002</v>
      </c>
      <c r="BC56" s="24">
        <v>6.0510000000000001E-2</v>
      </c>
      <c r="BD56" s="24">
        <v>0.26484000000000002</v>
      </c>
      <c r="BE56" s="24">
        <v>0.30076000000000003</v>
      </c>
    </row>
    <row r="57" spans="14:57" x14ac:dyDescent="0.2">
      <c r="N57" s="23" t="s">
        <v>35</v>
      </c>
      <c r="O57" s="24">
        <v>0.29283999999999999</v>
      </c>
      <c r="P57" s="24">
        <v>0.22097</v>
      </c>
      <c r="Q57" s="25">
        <v>-0.55723999999999996</v>
      </c>
      <c r="R57" s="25">
        <v>-0.58186000000000004</v>
      </c>
      <c r="S57" s="25">
        <v>-0.58238000000000001</v>
      </c>
      <c r="T57" s="25">
        <v>-0.55579000000000001</v>
      </c>
      <c r="U57" s="25">
        <v>-0.55781000000000003</v>
      </c>
      <c r="V57" s="24">
        <v>0.36248999999999998</v>
      </c>
      <c r="W57" s="25">
        <v>-0.36231999999999998</v>
      </c>
      <c r="X57" s="24">
        <v>0.48316999999999999</v>
      </c>
      <c r="Y57" s="24">
        <v>0.49070999999999998</v>
      </c>
      <c r="Z57" s="24">
        <v>0.28155999999999998</v>
      </c>
      <c r="AA57" s="25">
        <v>-0.45689999999999997</v>
      </c>
      <c r="AB57" s="25">
        <v>-0.99672000000000005</v>
      </c>
      <c r="AC57" s="24">
        <v>1</v>
      </c>
      <c r="AD57" s="25">
        <v>-0.40448000000000001</v>
      </c>
      <c r="AE57" s="25">
        <v>-2.1250000000000002E-2</v>
      </c>
      <c r="AF57" s="25">
        <v>-0.23447000000000001</v>
      </c>
      <c r="AG57" s="25">
        <v>-0.30077999999999999</v>
      </c>
      <c r="AL57" s="23" t="s">
        <v>35</v>
      </c>
      <c r="AM57" s="24">
        <v>0.26941999999999999</v>
      </c>
      <c r="AN57" s="24">
        <v>0.19116</v>
      </c>
      <c r="AO57" s="25">
        <v>-0.50456999999999996</v>
      </c>
      <c r="AP57" s="25">
        <v>-0.55991999999999997</v>
      </c>
      <c r="AQ57" s="25">
        <v>-0.56037000000000003</v>
      </c>
      <c r="AR57" s="25">
        <v>-0.55618999999999996</v>
      </c>
      <c r="AS57" s="25">
        <v>-0.55718999999999996</v>
      </c>
      <c r="AT57" s="24">
        <v>0.37808999999999998</v>
      </c>
      <c r="AU57" s="25">
        <v>-0.36231999999999998</v>
      </c>
      <c r="AV57" s="24">
        <v>0.48459999999999998</v>
      </c>
      <c r="AW57" s="24">
        <v>0.52093999999999996</v>
      </c>
      <c r="AX57" s="24">
        <v>0.28155999999999998</v>
      </c>
      <c r="AY57" s="25">
        <v>-0.48332999999999998</v>
      </c>
      <c r="AZ57" s="25">
        <v>-0.99672000000000005</v>
      </c>
      <c r="BA57" s="24">
        <v>1</v>
      </c>
      <c r="BB57" s="25">
        <v>-0.40448000000000001</v>
      </c>
      <c r="BC57" s="25">
        <v>-2.1250000000000002E-2</v>
      </c>
      <c r="BD57" s="25">
        <v>-0.22878999999999999</v>
      </c>
      <c r="BE57" s="25">
        <v>-0.30077999999999999</v>
      </c>
    </row>
    <row r="58" spans="14:57" ht="30" x14ac:dyDescent="0.2">
      <c r="N58" s="23" t="s">
        <v>36</v>
      </c>
      <c r="O58" s="24">
        <v>9.221E-2</v>
      </c>
      <c r="P58" s="25">
        <v>-0.11473</v>
      </c>
      <c r="Q58" s="24">
        <v>0.22122</v>
      </c>
      <c r="R58" s="24">
        <v>0.21926000000000001</v>
      </c>
      <c r="S58" s="24">
        <v>0.21754000000000001</v>
      </c>
      <c r="T58" s="24">
        <v>0.18189</v>
      </c>
      <c r="U58" s="24">
        <v>0.18124000000000001</v>
      </c>
      <c r="V58" s="25">
        <v>-0.24893000000000001</v>
      </c>
      <c r="W58" s="24">
        <v>0.12914999999999999</v>
      </c>
      <c r="X58" s="25">
        <v>-0.23202</v>
      </c>
      <c r="Y58" s="25">
        <v>-0.16225999999999999</v>
      </c>
      <c r="Z58" s="25">
        <v>-9.7030000000000005E-2</v>
      </c>
      <c r="AA58" s="24">
        <v>0.13431000000000001</v>
      </c>
      <c r="AB58" s="24">
        <v>0.40610000000000002</v>
      </c>
      <c r="AC58" s="25">
        <v>-0.40448000000000001</v>
      </c>
      <c r="AD58" s="24">
        <v>1</v>
      </c>
      <c r="AE58" s="25">
        <v>-4.2939999999999999E-2</v>
      </c>
      <c r="AF58" s="25">
        <v>-4.4560000000000002E-2</v>
      </c>
      <c r="AG58" s="24">
        <v>9.2999999999999999E-2</v>
      </c>
      <c r="AL58" s="23" t="s">
        <v>36</v>
      </c>
      <c r="AM58" s="24">
        <v>7.8710000000000002E-2</v>
      </c>
      <c r="AN58" s="25">
        <v>-8.1979999999999997E-2</v>
      </c>
      <c r="AO58" s="24">
        <v>0.18618999999999999</v>
      </c>
      <c r="AP58" s="24">
        <v>0.20560999999999999</v>
      </c>
      <c r="AQ58" s="24">
        <v>0.20369000000000001</v>
      </c>
      <c r="AR58" s="24">
        <v>0.19436999999999999</v>
      </c>
      <c r="AS58" s="24">
        <v>0.19267000000000001</v>
      </c>
      <c r="AT58" s="25">
        <v>-0.20599000000000001</v>
      </c>
      <c r="AU58" s="24">
        <v>0.14624999999999999</v>
      </c>
      <c r="AV58" s="25">
        <v>-0.20962</v>
      </c>
      <c r="AW58" s="25">
        <v>-0.18678</v>
      </c>
      <c r="AX58" s="25">
        <v>-9.7030000000000005E-2</v>
      </c>
      <c r="AY58" s="24">
        <v>0.16334000000000001</v>
      </c>
      <c r="AZ58" s="24">
        <v>0.40610000000000002</v>
      </c>
      <c r="BA58" s="25">
        <v>-0.40448000000000001</v>
      </c>
      <c r="BB58" s="24">
        <v>1</v>
      </c>
      <c r="BC58" s="25">
        <v>-4.0079999999999998E-2</v>
      </c>
      <c r="BD58" s="25">
        <v>-5.7590000000000002E-2</v>
      </c>
      <c r="BE58" s="24">
        <v>9.2999999999999999E-2</v>
      </c>
    </row>
    <row r="59" spans="14:57" x14ac:dyDescent="0.2">
      <c r="N59" s="23" t="s">
        <v>50</v>
      </c>
      <c r="O59" s="25">
        <v>-0.11229</v>
      </c>
      <c r="P59" s="25">
        <v>-1.9130000000000001E-2</v>
      </c>
      <c r="Q59" s="24">
        <v>0.18285000000000001</v>
      </c>
      <c r="R59" s="24">
        <v>0.20422000000000001</v>
      </c>
      <c r="S59" s="24">
        <v>0.20286000000000001</v>
      </c>
      <c r="T59" s="24">
        <v>0.17916000000000001</v>
      </c>
      <c r="U59" s="24">
        <v>0.17892</v>
      </c>
      <c r="V59" s="24">
        <v>8.4989999999999996E-2</v>
      </c>
      <c r="W59" s="24">
        <v>0.28595999999999999</v>
      </c>
      <c r="X59" s="25">
        <v>-0.317</v>
      </c>
      <c r="Y59" s="25">
        <v>-0.27746999999999999</v>
      </c>
      <c r="Z59" s="25">
        <v>-5.8659999999999997E-2</v>
      </c>
      <c r="AA59" s="24">
        <v>0.31208999999999998</v>
      </c>
      <c r="AB59" s="24">
        <v>6.0510000000000001E-2</v>
      </c>
      <c r="AC59" s="25">
        <v>-2.1250000000000002E-2</v>
      </c>
      <c r="AD59" s="25">
        <v>-4.2939999999999999E-2</v>
      </c>
      <c r="AE59" s="24">
        <v>1</v>
      </c>
      <c r="AF59" s="24">
        <v>0.44209999999999999</v>
      </c>
      <c r="AG59" s="25">
        <v>-5.3170000000000002E-2</v>
      </c>
      <c r="AL59" s="23" t="s">
        <v>50</v>
      </c>
      <c r="AM59" s="25">
        <v>-8.7790000000000007E-2</v>
      </c>
      <c r="AN59" s="24">
        <v>2.1340000000000001E-2</v>
      </c>
      <c r="AO59" s="24">
        <v>0.22883999999999999</v>
      </c>
      <c r="AP59" s="24">
        <v>0.25929000000000002</v>
      </c>
      <c r="AQ59" s="24">
        <v>0.25740000000000002</v>
      </c>
      <c r="AR59" s="24">
        <v>0.19511000000000001</v>
      </c>
      <c r="AS59" s="24">
        <v>0.19566</v>
      </c>
      <c r="AT59" s="24">
        <v>5.6640000000000003E-2</v>
      </c>
      <c r="AU59" s="24">
        <v>0.31172</v>
      </c>
      <c r="AV59" s="25">
        <v>-0.31900000000000001</v>
      </c>
      <c r="AW59" s="25">
        <v>-0.32058999999999999</v>
      </c>
      <c r="AX59" s="25">
        <v>-8.1600000000000006E-2</v>
      </c>
      <c r="AY59" s="24">
        <v>0.31866</v>
      </c>
      <c r="AZ59" s="24">
        <v>6.0510000000000001E-2</v>
      </c>
      <c r="BA59" s="25">
        <v>-2.1250000000000002E-2</v>
      </c>
      <c r="BB59" s="25">
        <v>-4.0079999999999998E-2</v>
      </c>
      <c r="BC59" s="24">
        <v>1</v>
      </c>
      <c r="BD59" s="24">
        <v>0.46566999999999997</v>
      </c>
      <c r="BE59" s="25">
        <v>-2.8570000000000002E-2</v>
      </c>
    </row>
    <row r="60" spans="14:57" x14ac:dyDescent="0.2">
      <c r="N60" s="23" t="s">
        <v>37</v>
      </c>
      <c r="O60" s="25">
        <v>-8.8050000000000003E-2</v>
      </c>
      <c r="P60" s="24">
        <v>6.6839999999999997E-2</v>
      </c>
      <c r="Q60" s="24">
        <v>0.17779</v>
      </c>
      <c r="R60" s="24">
        <v>0.16092999999999999</v>
      </c>
      <c r="S60" s="24">
        <v>0.15734999999999999</v>
      </c>
      <c r="T60" s="24">
        <v>0.12096</v>
      </c>
      <c r="U60" s="24">
        <v>0.12221</v>
      </c>
      <c r="V60" s="25">
        <v>-0.19606999999999999</v>
      </c>
      <c r="W60" s="24">
        <v>2.018E-2</v>
      </c>
      <c r="X60" s="25">
        <v>-0.17777999999999999</v>
      </c>
      <c r="Y60" s="25">
        <v>-0.16183</v>
      </c>
      <c r="Z60" s="25">
        <v>-3.177E-2</v>
      </c>
      <c r="AA60" s="24">
        <v>3.483E-2</v>
      </c>
      <c r="AB60" s="24">
        <v>0.26905000000000001</v>
      </c>
      <c r="AC60" s="25">
        <v>-0.23447000000000001</v>
      </c>
      <c r="AD60" s="25">
        <v>-4.4560000000000002E-2</v>
      </c>
      <c r="AE60" s="24">
        <v>0.44209999999999999</v>
      </c>
      <c r="AF60" s="24">
        <v>1</v>
      </c>
      <c r="AG60" s="25">
        <v>-0.29175000000000001</v>
      </c>
      <c r="AL60" s="23" t="s">
        <v>37</v>
      </c>
      <c r="AM60" s="25">
        <v>-7.9269999999999993E-2</v>
      </c>
      <c r="AN60" s="25">
        <v>-1.6379999999999999E-2</v>
      </c>
      <c r="AO60" s="24">
        <v>0.21471000000000001</v>
      </c>
      <c r="AP60" s="24">
        <v>0.19306000000000001</v>
      </c>
      <c r="AQ60" s="24">
        <v>0.19061</v>
      </c>
      <c r="AR60" s="24">
        <v>0.16170999999999999</v>
      </c>
      <c r="AS60" s="24">
        <v>0.16273000000000001</v>
      </c>
      <c r="AT60" s="25">
        <v>-0.17777000000000001</v>
      </c>
      <c r="AU60" s="24">
        <v>0.14756</v>
      </c>
      <c r="AV60" s="25">
        <v>-0.15851000000000001</v>
      </c>
      <c r="AW60" s="25">
        <v>-0.15137999999999999</v>
      </c>
      <c r="AX60" s="25">
        <v>-1.5049999999999999E-2</v>
      </c>
      <c r="AY60" s="24">
        <v>2.4740000000000002E-2</v>
      </c>
      <c r="AZ60" s="24">
        <v>0.26484000000000002</v>
      </c>
      <c r="BA60" s="25">
        <v>-0.22878999999999999</v>
      </c>
      <c r="BB60" s="25">
        <v>-5.7590000000000002E-2</v>
      </c>
      <c r="BC60" s="24">
        <v>0.46566999999999997</v>
      </c>
      <c r="BD60" s="24">
        <v>1</v>
      </c>
      <c r="BE60" s="25">
        <v>-0.29593000000000003</v>
      </c>
    </row>
    <row r="61" spans="14:57" x14ac:dyDescent="0.2">
      <c r="N61" s="23" t="s">
        <v>38</v>
      </c>
      <c r="O61" s="25">
        <v>-0.22758999999999999</v>
      </c>
      <c r="P61" s="25">
        <v>-0.19738</v>
      </c>
      <c r="Q61" s="24">
        <v>0.32549</v>
      </c>
      <c r="R61" s="24">
        <v>0.42033999999999999</v>
      </c>
      <c r="S61" s="24">
        <v>0.41839999999999999</v>
      </c>
      <c r="T61" s="24">
        <v>0.36458000000000002</v>
      </c>
      <c r="U61" s="24">
        <v>0.36337000000000003</v>
      </c>
      <c r="V61" s="24">
        <v>0.30953000000000003</v>
      </c>
      <c r="W61" s="24">
        <v>0.14499999999999999</v>
      </c>
      <c r="X61" s="25">
        <v>-0.41660000000000003</v>
      </c>
      <c r="Y61" s="25">
        <v>-0.41705999999999999</v>
      </c>
      <c r="Z61" s="25">
        <v>-0.17385</v>
      </c>
      <c r="AA61" s="24">
        <v>0.54690000000000005</v>
      </c>
      <c r="AB61" s="24">
        <v>0.30076000000000003</v>
      </c>
      <c r="AC61" s="25">
        <v>-0.30077999999999999</v>
      </c>
      <c r="AD61" s="24">
        <v>9.2999999999999999E-2</v>
      </c>
      <c r="AE61" s="25">
        <v>-5.3170000000000002E-2</v>
      </c>
      <c r="AF61" s="25">
        <v>-0.29175000000000001</v>
      </c>
      <c r="AG61" s="24">
        <v>1</v>
      </c>
      <c r="AL61" s="23" t="s">
        <v>38</v>
      </c>
      <c r="AM61" s="25">
        <v>-0.21260000000000001</v>
      </c>
      <c r="AN61" s="25">
        <v>-0.14509</v>
      </c>
      <c r="AO61" s="24">
        <v>0.31674999999999998</v>
      </c>
      <c r="AP61" s="24">
        <v>0.40693000000000001</v>
      </c>
      <c r="AQ61" s="24">
        <v>0.40611000000000003</v>
      </c>
      <c r="AR61" s="24">
        <v>0.36530000000000001</v>
      </c>
      <c r="AS61" s="24">
        <v>0.36358000000000001</v>
      </c>
      <c r="AT61" s="24">
        <v>0.14909</v>
      </c>
      <c r="AU61" s="24">
        <v>0.30998999999999999</v>
      </c>
      <c r="AV61" s="25">
        <v>-0.42814000000000002</v>
      </c>
      <c r="AW61" s="25">
        <v>-0.39135999999999999</v>
      </c>
      <c r="AX61" s="25">
        <v>-0.16162000000000001</v>
      </c>
      <c r="AY61" s="24">
        <v>0.56715000000000004</v>
      </c>
      <c r="AZ61" s="24">
        <v>0.30076000000000003</v>
      </c>
      <c r="BA61" s="25">
        <v>-0.30077999999999999</v>
      </c>
      <c r="BB61" s="24">
        <v>9.2999999999999999E-2</v>
      </c>
      <c r="BC61" s="25">
        <v>-2.8570000000000002E-2</v>
      </c>
      <c r="BD61" s="25">
        <v>-0.29593000000000003</v>
      </c>
      <c r="BE61" s="24">
        <v>1</v>
      </c>
    </row>
  </sheetData>
  <mergeCells count="8">
    <mergeCell ref="N41:AG41"/>
    <mergeCell ref="AL41:BE41"/>
    <mergeCell ref="A4:G4"/>
    <mergeCell ref="N4:T4"/>
    <mergeCell ref="AA4:AH4"/>
    <mergeCell ref="AN4:AU4"/>
    <mergeCell ref="N40:AG40"/>
    <mergeCell ref="AL40:BE40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H61"/>
  <sheetViews>
    <sheetView zoomScale="70" zoomScaleNormal="70" workbookViewId="0">
      <selection activeCell="J51" sqref="J51"/>
    </sheetView>
  </sheetViews>
  <sheetFormatPr defaultRowHeight="14.25" x14ac:dyDescent="0.2"/>
  <cols>
    <col min="1" max="1" width="9.140625" style="2"/>
    <col min="2" max="2" width="9.28515625" style="2" bestFit="1" customWidth="1"/>
    <col min="3" max="3" width="9.85546875" style="2" bestFit="1" customWidth="1"/>
    <col min="4" max="4" width="11" style="2" bestFit="1" customWidth="1"/>
    <col min="5" max="7" width="9.28515625" style="2" bestFit="1" customWidth="1"/>
    <col min="8" max="9" width="9.140625" style="2"/>
    <col min="10" max="10" width="10.140625" style="2" bestFit="1" customWidth="1"/>
    <col min="11" max="12" width="9.28515625" style="2" bestFit="1" customWidth="1"/>
    <col min="13" max="13" width="9.140625" style="2"/>
    <col min="14" max="14" width="13.7109375" style="2" customWidth="1"/>
    <col min="15" max="15" width="9.28515625" style="3" bestFit="1" customWidth="1"/>
    <col min="16" max="16" width="9.85546875" style="3" bestFit="1" customWidth="1"/>
    <col min="17" max="17" width="11" style="3" bestFit="1" customWidth="1"/>
    <col min="18" max="18" width="10.5703125" style="3" customWidth="1"/>
    <col min="19" max="19" width="12.140625" style="3" customWidth="1"/>
    <col min="20" max="20" width="10.7109375" style="2" bestFit="1" customWidth="1"/>
    <col min="21" max="22" width="10.5703125" style="2" customWidth="1"/>
    <col min="23" max="23" width="9.28515625" style="2" bestFit="1" customWidth="1"/>
    <col min="24" max="24" width="15.7109375" style="2" customWidth="1"/>
    <col min="25" max="25" width="16.5703125" style="2" customWidth="1"/>
    <col min="26" max="33" width="9.28515625" style="2" bestFit="1" customWidth="1"/>
    <col min="34" max="35" width="9.140625" style="2"/>
    <col min="36" max="38" width="9.28515625" style="2" bestFit="1" customWidth="1"/>
    <col min="39" max="40" width="9.140625" style="2"/>
    <col min="41" max="41" width="9.28515625" style="2" bestFit="1" customWidth="1"/>
    <col min="42" max="42" width="9.85546875" style="2" bestFit="1" customWidth="1"/>
    <col min="43" max="43" width="11" style="2" bestFit="1" customWidth="1"/>
    <col min="44" max="46" width="9.28515625" style="2" bestFit="1" customWidth="1"/>
    <col min="47" max="49" width="9.140625" style="2"/>
    <col min="50" max="50" width="9.28515625" style="2" bestFit="1" customWidth="1"/>
    <col min="51" max="51" width="10" style="2" bestFit="1" customWidth="1"/>
    <col min="52" max="52" width="9.28515625" style="2" bestFit="1" customWidth="1"/>
    <col min="53" max="53" width="10" style="2" bestFit="1" customWidth="1"/>
    <col min="54" max="54" width="9.28515625" style="2" bestFit="1" customWidth="1"/>
    <col min="55" max="55" width="10" style="2" bestFit="1" customWidth="1"/>
    <col min="56" max="16384" width="9.140625" style="2"/>
  </cols>
  <sheetData>
    <row r="1" spans="1:55" x14ac:dyDescent="0.2">
      <c r="A1" s="1" t="s">
        <v>67</v>
      </c>
      <c r="N1" s="2" t="str">
        <f>A1</f>
        <v>L1_PEANUT_SILAGE</v>
      </c>
      <c r="AA1" s="2" t="str">
        <f>N1</f>
        <v>L1_PEANUT_SILAGE</v>
      </c>
      <c r="AN1" s="2" t="str">
        <f>N1</f>
        <v>L1_PEANUT_SILAGE</v>
      </c>
      <c r="AW1" s="2" t="str">
        <f>N1</f>
        <v>L1_PEANUT_SILAGE</v>
      </c>
    </row>
    <row r="2" spans="1:55" ht="15" x14ac:dyDescent="0.2">
      <c r="A2" s="2" t="s">
        <v>1</v>
      </c>
      <c r="N2" s="2" t="s">
        <v>1</v>
      </c>
      <c r="AA2" s="4" t="s">
        <v>2</v>
      </c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 t="s">
        <v>2</v>
      </c>
      <c r="AO2" s="4"/>
      <c r="AP2" s="4"/>
      <c r="AQ2" s="4"/>
      <c r="AR2" s="4"/>
      <c r="AS2" s="4"/>
      <c r="AT2" s="4"/>
      <c r="AU2" s="4"/>
    </row>
    <row r="3" spans="1:55" ht="15" thickBot="1" x14ac:dyDescent="0.25">
      <c r="A3" s="2" t="s">
        <v>68</v>
      </c>
      <c r="N3" s="2" t="s">
        <v>68</v>
      </c>
      <c r="AA3" s="2" t="s">
        <v>68</v>
      </c>
      <c r="AN3" s="2" t="s">
        <v>68</v>
      </c>
      <c r="AW3" s="2" t="s">
        <v>68</v>
      </c>
    </row>
    <row r="4" spans="1:55" ht="15.75" x14ac:dyDescent="0.25">
      <c r="A4" s="5" t="s">
        <v>4</v>
      </c>
      <c r="B4" s="6"/>
      <c r="C4" s="6"/>
      <c r="D4" s="6"/>
      <c r="E4" s="6"/>
      <c r="F4" s="6"/>
      <c r="G4" s="6"/>
      <c r="H4" s="6"/>
      <c r="I4" s="7"/>
      <c r="J4" s="7"/>
      <c r="N4" s="5" t="s">
        <v>4</v>
      </c>
      <c r="O4" s="6"/>
      <c r="P4" s="6"/>
      <c r="Q4" s="6"/>
      <c r="R4" s="6"/>
      <c r="S4" s="6"/>
      <c r="T4" s="6"/>
      <c r="U4" s="6"/>
      <c r="V4" s="7"/>
      <c r="AA4" s="5" t="s">
        <v>4</v>
      </c>
      <c r="AB4" s="6"/>
      <c r="AC4" s="6"/>
      <c r="AD4" s="6"/>
      <c r="AE4" s="6"/>
      <c r="AF4" s="6"/>
      <c r="AG4" s="6"/>
      <c r="AH4" s="6"/>
      <c r="AI4" s="4"/>
      <c r="AJ4" s="4"/>
      <c r="AK4" s="4"/>
      <c r="AL4" s="4"/>
      <c r="AM4" s="4"/>
      <c r="AN4" s="5" t="s">
        <v>4</v>
      </c>
      <c r="AO4" s="6"/>
      <c r="AP4" s="6"/>
      <c r="AQ4" s="6"/>
      <c r="AR4" s="6"/>
      <c r="AS4" s="6"/>
      <c r="AT4" s="6"/>
      <c r="AU4" s="8"/>
      <c r="AW4" s="9" t="s">
        <v>5</v>
      </c>
      <c r="AX4" s="9"/>
      <c r="AY4" s="9"/>
      <c r="AZ4" s="9"/>
      <c r="BA4" s="9"/>
      <c r="BB4" s="9"/>
      <c r="BC4" s="9"/>
    </row>
    <row r="5" spans="1:55" ht="30" x14ac:dyDescent="0.25">
      <c r="A5" s="10" t="s">
        <v>6</v>
      </c>
      <c r="B5" s="11" t="s">
        <v>7</v>
      </c>
      <c r="C5" s="11" t="s">
        <v>8</v>
      </c>
      <c r="D5" s="11" t="s">
        <v>9</v>
      </c>
      <c r="E5" s="11" t="s">
        <v>10</v>
      </c>
      <c r="F5" s="11" t="s">
        <v>11</v>
      </c>
      <c r="G5" s="11" t="s">
        <v>12</v>
      </c>
      <c r="H5" s="11" t="s">
        <v>13</v>
      </c>
      <c r="I5" s="11"/>
      <c r="J5" s="7" t="s">
        <v>14</v>
      </c>
      <c r="K5" s="7" t="s">
        <v>15</v>
      </c>
      <c r="L5" s="7" t="s">
        <v>16</v>
      </c>
      <c r="N5" s="10" t="s">
        <v>6</v>
      </c>
      <c r="O5" s="11" t="s">
        <v>7</v>
      </c>
      <c r="P5" s="11" t="s">
        <v>8</v>
      </c>
      <c r="Q5" s="11" t="s">
        <v>9</v>
      </c>
      <c r="R5" s="11" t="s">
        <v>10</v>
      </c>
      <c r="S5" s="11" t="s">
        <v>11</v>
      </c>
      <c r="T5" s="11" t="s">
        <v>12</v>
      </c>
      <c r="U5" s="11" t="s">
        <v>13</v>
      </c>
      <c r="V5" s="11"/>
      <c r="W5" s="7" t="s">
        <v>14</v>
      </c>
      <c r="X5" s="7" t="s">
        <v>15</v>
      </c>
      <c r="Y5" s="7" t="s">
        <v>16</v>
      </c>
      <c r="AA5" s="10" t="s">
        <v>6</v>
      </c>
      <c r="AB5" s="11" t="s">
        <v>7</v>
      </c>
      <c r="AC5" s="11" t="s">
        <v>8</v>
      </c>
      <c r="AD5" s="11" t="s">
        <v>9</v>
      </c>
      <c r="AE5" s="11" t="s">
        <v>10</v>
      </c>
      <c r="AF5" s="11" t="s">
        <v>11</v>
      </c>
      <c r="AG5" s="11" t="s">
        <v>12</v>
      </c>
      <c r="AH5" s="11" t="s">
        <v>13</v>
      </c>
      <c r="AI5" s="4"/>
      <c r="AJ5" s="7" t="s">
        <v>14</v>
      </c>
      <c r="AK5" s="7" t="s">
        <v>15</v>
      </c>
      <c r="AL5" s="7" t="s">
        <v>16</v>
      </c>
      <c r="AM5" s="4"/>
      <c r="AN5" s="10" t="s">
        <v>6</v>
      </c>
      <c r="AO5" s="11" t="s">
        <v>7</v>
      </c>
      <c r="AP5" s="11" t="s">
        <v>8</v>
      </c>
      <c r="AQ5" s="11" t="s">
        <v>9</v>
      </c>
      <c r="AR5" s="11" t="s">
        <v>10</v>
      </c>
      <c r="AS5" s="11" t="s">
        <v>11</v>
      </c>
      <c r="AT5" s="11" t="s">
        <v>12</v>
      </c>
      <c r="AU5" s="11"/>
      <c r="AW5" s="9" t="s">
        <v>6</v>
      </c>
      <c r="AX5" s="9" t="s">
        <v>17</v>
      </c>
      <c r="AY5" s="9" t="s">
        <v>18</v>
      </c>
      <c r="AZ5" s="9" t="s">
        <v>19</v>
      </c>
      <c r="BA5" s="9" t="s">
        <v>18</v>
      </c>
      <c r="BB5" s="9" t="s">
        <v>20</v>
      </c>
      <c r="BC5" s="9" t="s">
        <v>18</v>
      </c>
    </row>
    <row r="6" spans="1:55" ht="15.75" x14ac:dyDescent="0.25">
      <c r="A6" s="10" t="s">
        <v>21</v>
      </c>
      <c r="B6" s="12">
        <v>19</v>
      </c>
      <c r="C6" s="12">
        <v>44.210529999999999</v>
      </c>
      <c r="D6" s="12">
        <v>17.886119999999998</v>
      </c>
      <c r="E6" s="12">
        <v>840</v>
      </c>
      <c r="F6" s="12">
        <v>26.2</v>
      </c>
      <c r="G6" s="12">
        <v>87.2</v>
      </c>
      <c r="H6" s="12" t="s">
        <v>21</v>
      </c>
      <c r="I6" s="12"/>
      <c r="J6" s="13">
        <f>IF(D6=".","",3.5*D6)</f>
        <v>62.60141999999999</v>
      </c>
      <c r="K6" s="13">
        <f>IF(J6="","",C6-J6)</f>
        <v>-18.390889999999992</v>
      </c>
      <c r="L6" s="13">
        <f>IF(J6="","",C6+J6)</f>
        <v>106.81195</v>
      </c>
      <c r="N6" s="10" t="s">
        <v>21</v>
      </c>
      <c r="O6" s="12">
        <v>19</v>
      </c>
      <c r="P6" s="12">
        <v>44.210529999999999</v>
      </c>
      <c r="Q6" s="12">
        <v>17.886119999999998</v>
      </c>
      <c r="R6" s="12">
        <v>840</v>
      </c>
      <c r="S6" s="12">
        <v>26.2</v>
      </c>
      <c r="T6" s="12">
        <v>87.2</v>
      </c>
      <c r="U6" s="12" t="s">
        <v>21</v>
      </c>
      <c r="V6" s="12"/>
      <c r="W6" s="13">
        <f>IF(Q6=".","",3.5*Q6)</f>
        <v>62.60141999999999</v>
      </c>
      <c r="X6" s="13">
        <f>IF(W6="","",P6-W6)</f>
        <v>-18.390889999999992</v>
      </c>
      <c r="Y6" s="14">
        <f>IF(W6="","",P6+W6)</f>
        <v>106.81195</v>
      </c>
      <c r="AA6" s="10" t="s">
        <v>21</v>
      </c>
      <c r="AB6" s="12">
        <v>16</v>
      </c>
      <c r="AC6" s="12">
        <v>38.03125</v>
      </c>
      <c r="AD6" s="12">
        <v>10.76431</v>
      </c>
      <c r="AE6" s="12">
        <v>608.5</v>
      </c>
      <c r="AF6" s="12">
        <v>26.2</v>
      </c>
      <c r="AG6" s="12">
        <v>63</v>
      </c>
      <c r="AH6" s="12" t="s">
        <v>21</v>
      </c>
      <c r="AI6" s="4"/>
      <c r="AJ6" s="13">
        <f>IF(AD6=".","",3.5*AD6)</f>
        <v>37.675085000000003</v>
      </c>
      <c r="AK6" s="13">
        <f>IF(AJ6="","",AC6-AJ6)</f>
        <v>0.35616499999999718</v>
      </c>
      <c r="AL6" s="13">
        <f>IF(AJ6="","",AC6+AJ6)</f>
        <v>75.706334999999996</v>
      </c>
      <c r="AM6" s="4"/>
      <c r="AN6" s="10" t="s">
        <v>21</v>
      </c>
      <c r="AO6" s="12">
        <v>16</v>
      </c>
      <c r="AP6" s="12">
        <v>38.03125</v>
      </c>
      <c r="AQ6" s="12">
        <v>10.76431</v>
      </c>
      <c r="AR6" s="12">
        <v>608.5</v>
      </c>
      <c r="AS6" s="12">
        <v>26.2</v>
      </c>
      <c r="AT6" s="12">
        <v>63</v>
      </c>
      <c r="AU6" s="12"/>
      <c r="AW6" s="15" t="str">
        <f t="shared" ref="AW6:AW35" si="0">AN6</f>
        <v>DM</v>
      </c>
      <c r="AX6" s="16">
        <f>AO6-O6</f>
        <v>-3</v>
      </c>
      <c r="AY6" s="17">
        <f>IF(AX6&lt;&gt;0,AX6/O6,0)</f>
        <v>-0.15789473684210525</v>
      </c>
      <c r="AZ6" s="18">
        <f>IF((AND(AP6&lt;&gt;".",P6&lt;&gt;".")),AP6-P6,".")</f>
        <v>-6.1792799999999986</v>
      </c>
      <c r="BA6" s="17">
        <f>IF((AND(P6 &lt;&gt;".",AZ6&lt;&gt;".")),AZ6/P6,".")</f>
        <v>-0.13976941692397712</v>
      </c>
      <c r="BB6" s="18">
        <f>IF((AND(Q6&lt;&gt;".",AQ6&lt;&gt;".")),AQ6-Q6,".")</f>
        <v>-7.1218099999999982</v>
      </c>
      <c r="BC6" s="17">
        <f>IF((AND(BB6&lt;&gt;".",Q6&lt;&gt;".")),BB6/Q6,".")</f>
        <v>-0.39817523308576702</v>
      </c>
    </row>
    <row r="7" spans="1:55" ht="15.75" x14ac:dyDescent="0.25">
      <c r="A7" s="10" t="s">
        <v>22</v>
      </c>
      <c r="B7" s="12">
        <v>5</v>
      </c>
      <c r="C7" s="12">
        <v>9.6340000000000003</v>
      </c>
      <c r="D7" s="12">
        <v>1.8811800000000001</v>
      </c>
      <c r="E7" s="12">
        <v>48.17</v>
      </c>
      <c r="F7" s="12">
        <v>6.57</v>
      </c>
      <c r="G7" s="12">
        <v>11.71</v>
      </c>
      <c r="H7" s="12" t="s">
        <v>22</v>
      </c>
      <c r="I7" s="12"/>
      <c r="J7" s="13">
        <f t="shared" ref="J7:J35" si="1">IF(D7=".","",3.5*D7)</f>
        <v>6.58413</v>
      </c>
      <c r="K7" s="13">
        <f t="shared" ref="K7:K35" si="2">IF(J7="","",C7-J7)</f>
        <v>3.0498700000000003</v>
      </c>
      <c r="L7" s="13">
        <f t="shared" ref="L7:L35" si="3">IF(J7="","",C7+J7)</f>
        <v>16.218130000000002</v>
      </c>
      <c r="N7" s="10" t="s">
        <v>22</v>
      </c>
      <c r="O7" s="12">
        <v>5</v>
      </c>
      <c r="P7" s="12">
        <v>9.6340000000000003</v>
      </c>
      <c r="Q7" s="12">
        <v>1.8811800000000001</v>
      </c>
      <c r="R7" s="12">
        <v>48.17</v>
      </c>
      <c r="S7" s="12">
        <v>6.57</v>
      </c>
      <c r="T7" s="12">
        <v>11.71</v>
      </c>
      <c r="U7" s="12" t="s">
        <v>22</v>
      </c>
      <c r="V7" s="12"/>
      <c r="W7" s="13">
        <f t="shared" ref="W7:W35" si="4">IF(Q7=".","",3.5*Q7)</f>
        <v>6.58413</v>
      </c>
      <c r="X7" s="13">
        <f t="shared" ref="X7:X35" si="5">IF(W7="","",P7-W7)</f>
        <v>3.0498700000000003</v>
      </c>
      <c r="Y7" s="13">
        <f t="shared" ref="Y7:Y35" si="6">IF(W7="","",P7+W7)</f>
        <v>16.218130000000002</v>
      </c>
      <c r="AA7" s="10" t="s">
        <v>22</v>
      </c>
      <c r="AB7" s="12">
        <v>5</v>
      </c>
      <c r="AC7" s="12">
        <v>9.6340000000000003</v>
      </c>
      <c r="AD7" s="12">
        <v>1.8811800000000001</v>
      </c>
      <c r="AE7" s="12">
        <v>48.17</v>
      </c>
      <c r="AF7" s="12">
        <v>6.57</v>
      </c>
      <c r="AG7" s="12">
        <v>11.71</v>
      </c>
      <c r="AH7" s="12" t="s">
        <v>22</v>
      </c>
      <c r="AI7" s="4"/>
      <c r="AJ7" s="13">
        <f t="shared" ref="AJ7:AJ35" si="7">IF(AD7=".","",3.5*AD7)</f>
        <v>6.58413</v>
      </c>
      <c r="AK7" s="13">
        <f t="shared" ref="AK7:AK35" si="8">IF(AJ7="","",AC7-AJ7)</f>
        <v>3.0498700000000003</v>
      </c>
      <c r="AL7" s="13">
        <f t="shared" ref="AL7:AL35" si="9">IF(AJ7="","",AC7+AJ7)</f>
        <v>16.218130000000002</v>
      </c>
      <c r="AM7" s="4"/>
      <c r="AN7" s="10" t="s">
        <v>22</v>
      </c>
      <c r="AO7" s="12">
        <v>5</v>
      </c>
      <c r="AP7" s="12">
        <v>9.6340000000000003</v>
      </c>
      <c r="AQ7" s="12">
        <v>1.8811800000000001</v>
      </c>
      <c r="AR7" s="12">
        <v>48.17</v>
      </c>
      <c r="AS7" s="12">
        <v>6.57</v>
      </c>
      <c r="AT7" s="12">
        <v>11.71</v>
      </c>
      <c r="AU7" s="12"/>
      <c r="AW7" s="15" t="str">
        <f t="shared" si="0"/>
        <v>Ash</v>
      </c>
      <c r="AX7" s="16">
        <f t="shared" ref="AX7:AX35" si="10">AO7-O7</f>
        <v>0</v>
      </c>
      <c r="AY7" s="17">
        <f t="shared" ref="AY7:AY35" si="11">IF(AX7&lt;&gt;0,AX7/O7,0)</f>
        <v>0</v>
      </c>
      <c r="AZ7" s="18">
        <f t="shared" ref="AZ7:AZ35" si="12">IF((AND(AP7&lt;&gt;".",P7&lt;&gt;".")),AP7-P7,".")</f>
        <v>0</v>
      </c>
      <c r="BA7" s="17">
        <f t="shared" ref="BA7:BA35" si="13">IF((AND(P7 &lt;&gt;".",AZ7&lt;&gt;".")),AZ7/P7,".")</f>
        <v>0</v>
      </c>
      <c r="BB7" s="18">
        <f t="shared" ref="BB7:BB35" si="14">IF((AND(Q7&lt;&gt;".",AQ7&lt;&gt;".")),AQ7-Q7,".")</f>
        <v>0</v>
      </c>
      <c r="BC7" s="17">
        <f t="shared" ref="BC7:BC35" si="15">IF((AND(BB7&lt;&gt;".",Q7&lt;&gt;".")),BB7/Q7,".")</f>
        <v>0</v>
      </c>
    </row>
    <row r="8" spans="1:55" ht="15.75" x14ac:dyDescent="0.25">
      <c r="A8" s="10" t="s">
        <v>23</v>
      </c>
      <c r="B8" s="12">
        <v>18</v>
      </c>
      <c r="C8" s="12">
        <v>56.333329999999997</v>
      </c>
      <c r="D8" s="12">
        <v>3.86538</v>
      </c>
      <c r="E8" s="12">
        <v>1014</v>
      </c>
      <c r="F8" s="12">
        <v>52</v>
      </c>
      <c r="G8" s="12">
        <v>68</v>
      </c>
      <c r="H8" s="12" t="s">
        <v>23</v>
      </c>
      <c r="I8" s="12"/>
      <c r="J8" s="13">
        <f t="shared" si="1"/>
        <v>13.528829999999999</v>
      </c>
      <c r="K8" s="13">
        <f t="shared" si="2"/>
        <v>42.804499999999997</v>
      </c>
      <c r="L8" s="13">
        <f t="shared" si="3"/>
        <v>69.862159999999989</v>
      </c>
      <c r="N8" s="10" t="s">
        <v>23</v>
      </c>
      <c r="O8" s="12">
        <v>18</v>
      </c>
      <c r="P8" s="12">
        <v>56.333329999999997</v>
      </c>
      <c r="Q8" s="12">
        <v>3.86538</v>
      </c>
      <c r="R8" s="12">
        <v>1014</v>
      </c>
      <c r="S8" s="12">
        <v>52</v>
      </c>
      <c r="T8" s="12">
        <v>68</v>
      </c>
      <c r="U8" s="12" t="s">
        <v>23</v>
      </c>
      <c r="V8" s="12"/>
      <c r="W8" s="13">
        <f t="shared" si="4"/>
        <v>13.528829999999999</v>
      </c>
      <c r="X8" s="13">
        <f t="shared" si="5"/>
        <v>42.804499999999997</v>
      </c>
      <c r="Y8" s="13">
        <f t="shared" si="6"/>
        <v>69.862159999999989</v>
      </c>
      <c r="AA8" s="10" t="s">
        <v>23</v>
      </c>
      <c r="AB8" s="12">
        <v>18</v>
      </c>
      <c r="AC8" s="12">
        <v>56.333329999999997</v>
      </c>
      <c r="AD8" s="12">
        <v>3.86538</v>
      </c>
      <c r="AE8" s="12">
        <v>1014</v>
      </c>
      <c r="AF8" s="12">
        <v>52</v>
      </c>
      <c r="AG8" s="12">
        <v>68</v>
      </c>
      <c r="AH8" s="12" t="s">
        <v>23</v>
      </c>
      <c r="AI8" s="4"/>
      <c r="AJ8" s="13">
        <f t="shared" si="7"/>
        <v>13.528829999999999</v>
      </c>
      <c r="AK8" s="13">
        <f t="shared" si="8"/>
        <v>42.804499999999997</v>
      </c>
      <c r="AL8" s="13">
        <f t="shared" si="9"/>
        <v>69.862159999999989</v>
      </c>
      <c r="AM8" s="4"/>
      <c r="AN8" s="10" t="s">
        <v>23</v>
      </c>
      <c r="AO8" s="12">
        <v>18</v>
      </c>
      <c r="AP8" s="12">
        <v>56.333329999999997</v>
      </c>
      <c r="AQ8" s="12">
        <v>3.86538</v>
      </c>
      <c r="AR8" s="12">
        <v>1014</v>
      </c>
      <c r="AS8" s="12">
        <v>52</v>
      </c>
      <c r="AT8" s="12">
        <v>68</v>
      </c>
      <c r="AU8" s="12"/>
      <c r="AW8" s="15" t="str">
        <f t="shared" si="0"/>
        <v>TDN</v>
      </c>
      <c r="AX8" s="16">
        <f t="shared" si="10"/>
        <v>0</v>
      </c>
      <c r="AY8" s="17">
        <f t="shared" si="11"/>
        <v>0</v>
      </c>
      <c r="AZ8" s="18">
        <f t="shared" si="12"/>
        <v>0</v>
      </c>
      <c r="BA8" s="17">
        <f t="shared" si="13"/>
        <v>0</v>
      </c>
      <c r="BB8" s="18">
        <f t="shared" si="14"/>
        <v>0</v>
      </c>
      <c r="BC8" s="17">
        <f t="shared" si="15"/>
        <v>0</v>
      </c>
    </row>
    <row r="9" spans="1:55" ht="15.75" x14ac:dyDescent="0.25">
      <c r="A9" s="10" t="s">
        <v>24</v>
      </c>
      <c r="B9" s="12">
        <v>18</v>
      </c>
      <c r="C9" s="12">
        <v>2.52278</v>
      </c>
      <c r="D9" s="12">
        <v>0.17776</v>
      </c>
      <c r="E9" s="12">
        <v>45.41</v>
      </c>
      <c r="F9" s="12">
        <v>2.3199999999999998</v>
      </c>
      <c r="G9" s="12">
        <v>3.08</v>
      </c>
      <c r="H9" s="12" t="s">
        <v>24</v>
      </c>
      <c r="I9" s="12"/>
      <c r="J9" s="13">
        <f t="shared" si="1"/>
        <v>0.62216000000000005</v>
      </c>
      <c r="K9" s="13">
        <f t="shared" si="2"/>
        <v>1.90062</v>
      </c>
      <c r="L9" s="13">
        <f t="shared" si="3"/>
        <v>3.1449400000000001</v>
      </c>
      <c r="N9" s="10" t="s">
        <v>24</v>
      </c>
      <c r="O9" s="12">
        <v>18</v>
      </c>
      <c r="P9" s="12">
        <v>2.52278</v>
      </c>
      <c r="Q9" s="12">
        <v>0.17776</v>
      </c>
      <c r="R9" s="12">
        <v>45.41</v>
      </c>
      <c r="S9" s="12">
        <v>2.3199999999999998</v>
      </c>
      <c r="T9" s="12">
        <v>3.08</v>
      </c>
      <c r="U9" s="12" t="s">
        <v>24</v>
      </c>
      <c r="V9" s="12"/>
      <c r="W9" s="13">
        <f t="shared" si="4"/>
        <v>0.62216000000000005</v>
      </c>
      <c r="X9" s="13">
        <f t="shared" si="5"/>
        <v>1.90062</v>
      </c>
      <c r="Y9" s="13">
        <f t="shared" si="6"/>
        <v>3.1449400000000001</v>
      </c>
      <c r="AA9" s="10" t="s">
        <v>24</v>
      </c>
      <c r="AB9" s="12">
        <v>18</v>
      </c>
      <c r="AC9" s="12">
        <v>2.52278</v>
      </c>
      <c r="AD9" s="12">
        <v>0.17776</v>
      </c>
      <c r="AE9" s="12">
        <v>45.41</v>
      </c>
      <c r="AF9" s="12">
        <v>2.3199999999999998</v>
      </c>
      <c r="AG9" s="12">
        <v>3.08</v>
      </c>
      <c r="AH9" s="12" t="s">
        <v>24</v>
      </c>
      <c r="AI9" s="4"/>
      <c r="AJ9" s="13">
        <f t="shared" si="7"/>
        <v>0.62216000000000005</v>
      </c>
      <c r="AK9" s="13">
        <f t="shared" si="8"/>
        <v>1.90062</v>
      </c>
      <c r="AL9" s="13">
        <f t="shared" si="9"/>
        <v>3.1449400000000001</v>
      </c>
      <c r="AM9" s="4"/>
      <c r="AN9" s="10" t="s">
        <v>24</v>
      </c>
      <c r="AO9" s="12">
        <v>18</v>
      </c>
      <c r="AP9" s="12">
        <v>2.52278</v>
      </c>
      <c r="AQ9" s="12">
        <v>0.17776</v>
      </c>
      <c r="AR9" s="12">
        <v>45.41</v>
      </c>
      <c r="AS9" s="12">
        <v>2.3199999999999998</v>
      </c>
      <c r="AT9" s="12">
        <v>3.08</v>
      </c>
      <c r="AU9" s="12"/>
      <c r="AW9" s="15" t="str">
        <f t="shared" si="0"/>
        <v>DE</v>
      </c>
      <c r="AX9" s="16">
        <f t="shared" si="10"/>
        <v>0</v>
      </c>
      <c r="AY9" s="17">
        <f t="shared" si="11"/>
        <v>0</v>
      </c>
      <c r="AZ9" s="18">
        <f t="shared" si="12"/>
        <v>0</v>
      </c>
      <c r="BA9" s="17">
        <f t="shared" si="13"/>
        <v>0</v>
      </c>
      <c r="BB9" s="18">
        <f t="shared" si="14"/>
        <v>0</v>
      </c>
      <c r="BC9" s="17">
        <f t="shared" si="15"/>
        <v>0</v>
      </c>
    </row>
    <row r="10" spans="1:55" ht="15.75" x14ac:dyDescent="0.25">
      <c r="A10" s="10" t="s">
        <v>25</v>
      </c>
      <c r="B10" s="12">
        <v>18</v>
      </c>
      <c r="C10" s="12">
        <v>2.10833</v>
      </c>
      <c r="D10" s="12">
        <v>0.18176</v>
      </c>
      <c r="E10" s="12">
        <v>37.950000000000003</v>
      </c>
      <c r="F10" s="12">
        <v>1.9</v>
      </c>
      <c r="G10" s="12">
        <v>2.67</v>
      </c>
      <c r="H10" s="12" t="s">
        <v>25</v>
      </c>
      <c r="I10" s="12"/>
      <c r="J10" s="13">
        <f t="shared" si="1"/>
        <v>0.63616000000000006</v>
      </c>
      <c r="K10" s="13">
        <f t="shared" si="2"/>
        <v>1.47217</v>
      </c>
      <c r="L10" s="13">
        <f t="shared" si="3"/>
        <v>2.7444899999999999</v>
      </c>
      <c r="N10" s="10" t="s">
        <v>25</v>
      </c>
      <c r="O10" s="12">
        <v>18</v>
      </c>
      <c r="P10" s="12">
        <v>2.10833</v>
      </c>
      <c r="Q10" s="12">
        <v>0.18176</v>
      </c>
      <c r="R10" s="12">
        <v>37.950000000000003</v>
      </c>
      <c r="S10" s="12">
        <v>1.9</v>
      </c>
      <c r="T10" s="12">
        <v>2.67</v>
      </c>
      <c r="U10" s="12" t="s">
        <v>25</v>
      </c>
      <c r="V10" s="12"/>
      <c r="W10" s="13">
        <f t="shared" si="4"/>
        <v>0.63616000000000006</v>
      </c>
      <c r="X10" s="13">
        <f t="shared" si="5"/>
        <v>1.47217</v>
      </c>
      <c r="Y10" s="13">
        <f t="shared" si="6"/>
        <v>2.7444899999999999</v>
      </c>
      <c r="AA10" s="10" t="s">
        <v>25</v>
      </c>
      <c r="AB10" s="12">
        <v>18</v>
      </c>
      <c r="AC10" s="12">
        <v>2.10833</v>
      </c>
      <c r="AD10" s="12">
        <v>0.18176</v>
      </c>
      <c r="AE10" s="12">
        <v>37.950000000000003</v>
      </c>
      <c r="AF10" s="12">
        <v>1.9</v>
      </c>
      <c r="AG10" s="12">
        <v>2.67</v>
      </c>
      <c r="AH10" s="12" t="s">
        <v>25</v>
      </c>
      <c r="AI10" s="4"/>
      <c r="AJ10" s="13">
        <f t="shared" si="7"/>
        <v>0.63616000000000006</v>
      </c>
      <c r="AK10" s="13">
        <f t="shared" si="8"/>
        <v>1.47217</v>
      </c>
      <c r="AL10" s="13">
        <f t="shared" si="9"/>
        <v>2.7444899999999999</v>
      </c>
      <c r="AM10" s="4"/>
      <c r="AN10" s="10" t="s">
        <v>25</v>
      </c>
      <c r="AO10" s="12">
        <v>18</v>
      </c>
      <c r="AP10" s="12">
        <v>2.10833</v>
      </c>
      <c r="AQ10" s="12">
        <v>0.18176</v>
      </c>
      <c r="AR10" s="12">
        <v>37.950000000000003</v>
      </c>
      <c r="AS10" s="12">
        <v>1.9</v>
      </c>
      <c r="AT10" s="12">
        <v>2.67</v>
      </c>
      <c r="AU10" s="12"/>
      <c r="AW10" s="15" t="str">
        <f t="shared" si="0"/>
        <v>ME</v>
      </c>
      <c r="AX10" s="16">
        <f t="shared" si="10"/>
        <v>0</v>
      </c>
      <c r="AY10" s="17">
        <f t="shared" si="11"/>
        <v>0</v>
      </c>
      <c r="AZ10" s="18">
        <f t="shared" si="12"/>
        <v>0</v>
      </c>
      <c r="BA10" s="17">
        <f t="shared" si="13"/>
        <v>0</v>
      </c>
      <c r="BB10" s="18">
        <f t="shared" si="14"/>
        <v>0</v>
      </c>
      <c r="BC10" s="17">
        <f t="shared" si="15"/>
        <v>0</v>
      </c>
    </row>
    <row r="11" spans="1:55" ht="15.75" x14ac:dyDescent="0.25">
      <c r="A11" s="10" t="s">
        <v>26</v>
      </c>
      <c r="B11" s="12">
        <v>18</v>
      </c>
      <c r="C11" s="12">
        <v>1.1666700000000001</v>
      </c>
      <c r="D11" s="12">
        <v>0.16828000000000001</v>
      </c>
      <c r="E11" s="12">
        <v>21</v>
      </c>
      <c r="F11" s="12">
        <v>0.99</v>
      </c>
      <c r="G11" s="12">
        <v>1.66</v>
      </c>
      <c r="H11" s="12" t="s">
        <v>26</v>
      </c>
      <c r="I11" s="12"/>
      <c r="J11" s="13">
        <f t="shared" si="1"/>
        <v>0.58898000000000006</v>
      </c>
      <c r="K11" s="13">
        <f t="shared" si="2"/>
        <v>0.57769000000000004</v>
      </c>
      <c r="L11" s="13">
        <f t="shared" si="3"/>
        <v>1.7556500000000002</v>
      </c>
      <c r="N11" s="10" t="s">
        <v>26</v>
      </c>
      <c r="O11" s="12">
        <v>18</v>
      </c>
      <c r="P11" s="12">
        <v>1.1666700000000001</v>
      </c>
      <c r="Q11" s="12">
        <v>0.16828000000000001</v>
      </c>
      <c r="R11" s="12">
        <v>21</v>
      </c>
      <c r="S11" s="12">
        <v>0.99</v>
      </c>
      <c r="T11" s="12">
        <v>1.66</v>
      </c>
      <c r="U11" s="12" t="s">
        <v>26</v>
      </c>
      <c r="V11" s="12"/>
      <c r="W11" s="13">
        <f t="shared" si="4"/>
        <v>0.58898000000000006</v>
      </c>
      <c r="X11" s="13">
        <f t="shared" si="5"/>
        <v>0.57769000000000004</v>
      </c>
      <c r="Y11" s="13">
        <f t="shared" si="6"/>
        <v>1.7556500000000002</v>
      </c>
      <c r="AA11" s="10" t="s">
        <v>26</v>
      </c>
      <c r="AB11" s="12">
        <v>18</v>
      </c>
      <c r="AC11" s="12">
        <v>1.1666700000000001</v>
      </c>
      <c r="AD11" s="12">
        <v>0.16828000000000001</v>
      </c>
      <c r="AE11" s="12">
        <v>21</v>
      </c>
      <c r="AF11" s="12">
        <v>0.99</v>
      </c>
      <c r="AG11" s="12">
        <v>1.66</v>
      </c>
      <c r="AH11" s="12" t="s">
        <v>26</v>
      </c>
      <c r="AI11" s="4"/>
      <c r="AJ11" s="13">
        <f t="shared" si="7"/>
        <v>0.58898000000000006</v>
      </c>
      <c r="AK11" s="13">
        <f t="shared" si="8"/>
        <v>0.57769000000000004</v>
      </c>
      <c r="AL11" s="13">
        <f t="shared" si="9"/>
        <v>1.7556500000000002</v>
      </c>
      <c r="AM11" s="4"/>
      <c r="AN11" s="10" t="s">
        <v>26</v>
      </c>
      <c r="AO11" s="12">
        <v>18</v>
      </c>
      <c r="AP11" s="12">
        <v>1.1666700000000001</v>
      </c>
      <c r="AQ11" s="12">
        <v>0.16828000000000001</v>
      </c>
      <c r="AR11" s="12">
        <v>21</v>
      </c>
      <c r="AS11" s="12">
        <v>0.99</v>
      </c>
      <c r="AT11" s="12">
        <v>1.66</v>
      </c>
      <c r="AU11" s="12"/>
      <c r="AW11" s="15" t="str">
        <f t="shared" si="0"/>
        <v>NEM</v>
      </c>
      <c r="AX11" s="16">
        <f t="shared" si="10"/>
        <v>0</v>
      </c>
      <c r="AY11" s="17">
        <f t="shared" si="11"/>
        <v>0</v>
      </c>
      <c r="AZ11" s="18">
        <f t="shared" si="12"/>
        <v>0</v>
      </c>
      <c r="BA11" s="17">
        <f t="shared" si="13"/>
        <v>0</v>
      </c>
      <c r="BB11" s="18">
        <f t="shared" si="14"/>
        <v>0</v>
      </c>
      <c r="BC11" s="17">
        <f t="shared" si="15"/>
        <v>0</v>
      </c>
    </row>
    <row r="12" spans="1:55" ht="15.75" x14ac:dyDescent="0.25">
      <c r="A12" s="10" t="s">
        <v>27</v>
      </c>
      <c r="B12" s="12">
        <v>18</v>
      </c>
      <c r="C12" s="12">
        <v>0.60499999999999998</v>
      </c>
      <c r="D12" s="12">
        <v>0.15379000000000001</v>
      </c>
      <c r="E12" s="12">
        <v>10.89</v>
      </c>
      <c r="F12" s="12">
        <v>0.45</v>
      </c>
      <c r="G12" s="12">
        <v>1.05</v>
      </c>
      <c r="H12" s="12" t="s">
        <v>27</v>
      </c>
      <c r="I12" s="12"/>
      <c r="J12" s="13">
        <f t="shared" si="1"/>
        <v>0.53826499999999999</v>
      </c>
      <c r="K12" s="13">
        <f t="shared" si="2"/>
        <v>6.6734999999999989E-2</v>
      </c>
      <c r="L12" s="13">
        <f t="shared" si="3"/>
        <v>1.143265</v>
      </c>
      <c r="N12" s="10" t="s">
        <v>27</v>
      </c>
      <c r="O12" s="12">
        <v>18</v>
      </c>
      <c r="P12" s="12">
        <v>0.60499999999999998</v>
      </c>
      <c r="Q12" s="12">
        <v>0.15379000000000001</v>
      </c>
      <c r="R12" s="12">
        <v>10.89</v>
      </c>
      <c r="S12" s="12">
        <v>0.45</v>
      </c>
      <c r="T12" s="12">
        <v>1.05</v>
      </c>
      <c r="U12" s="12" t="s">
        <v>27</v>
      </c>
      <c r="V12" s="12"/>
      <c r="W12" s="13">
        <f t="shared" si="4"/>
        <v>0.53826499999999999</v>
      </c>
      <c r="X12" s="13">
        <f t="shared" si="5"/>
        <v>6.6734999999999989E-2</v>
      </c>
      <c r="Y12" s="13">
        <f t="shared" si="6"/>
        <v>1.143265</v>
      </c>
      <c r="AA12" s="10" t="s">
        <v>27</v>
      </c>
      <c r="AB12" s="12">
        <v>18</v>
      </c>
      <c r="AC12" s="12">
        <v>0.60499999999999998</v>
      </c>
      <c r="AD12" s="12">
        <v>0.15379000000000001</v>
      </c>
      <c r="AE12" s="12">
        <v>10.89</v>
      </c>
      <c r="AF12" s="12">
        <v>0.45</v>
      </c>
      <c r="AG12" s="12">
        <v>1.05</v>
      </c>
      <c r="AH12" s="12" t="s">
        <v>27</v>
      </c>
      <c r="AI12" s="4"/>
      <c r="AJ12" s="13">
        <f t="shared" si="7"/>
        <v>0.53826499999999999</v>
      </c>
      <c r="AK12" s="13">
        <f t="shared" si="8"/>
        <v>6.6734999999999989E-2</v>
      </c>
      <c r="AL12" s="13">
        <f t="shared" si="9"/>
        <v>1.143265</v>
      </c>
      <c r="AM12" s="4"/>
      <c r="AN12" s="10" t="s">
        <v>27</v>
      </c>
      <c r="AO12" s="12">
        <v>18</v>
      </c>
      <c r="AP12" s="12">
        <v>0.60499999999999998</v>
      </c>
      <c r="AQ12" s="12">
        <v>0.15379000000000001</v>
      </c>
      <c r="AR12" s="12">
        <v>10.89</v>
      </c>
      <c r="AS12" s="12">
        <v>0.45</v>
      </c>
      <c r="AT12" s="12">
        <v>1.05</v>
      </c>
      <c r="AU12" s="12"/>
      <c r="AW12" s="15" t="str">
        <f t="shared" si="0"/>
        <v>NEG</v>
      </c>
      <c r="AX12" s="16">
        <f t="shared" si="10"/>
        <v>0</v>
      </c>
      <c r="AY12" s="17">
        <f t="shared" si="11"/>
        <v>0</v>
      </c>
      <c r="AZ12" s="18">
        <f t="shared" si="12"/>
        <v>0</v>
      </c>
      <c r="BA12" s="17">
        <f t="shared" si="13"/>
        <v>0</v>
      </c>
      <c r="BB12" s="18">
        <f t="shared" si="14"/>
        <v>0</v>
      </c>
      <c r="BC12" s="17">
        <f t="shared" si="15"/>
        <v>0</v>
      </c>
    </row>
    <row r="13" spans="1:55" ht="15.75" x14ac:dyDescent="0.25">
      <c r="A13" s="10" t="s">
        <v>28</v>
      </c>
      <c r="B13" s="12">
        <v>5</v>
      </c>
      <c r="C13" s="12">
        <v>2.64</v>
      </c>
      <c r="D13" s="12">
        <v>1.0968100000000001</v>
      </c>
      <c r="E13" s="12">
        <v>13.2</v>
      </c>
      <c r="F13" s="12">
        <v>1.1000000000000001</v>
      </c>
      <c r="G13" s="12">
        <v>4.2</v>
      </c>
      <c r="H13" s="12" t="s">
        <v>28</v>
      </c>
      <c r="I13" s="12"/>
      <c r="J13" s="13">
        <f t="shared" si="1"/>
        <v>3.8388350000000004</v>
      </c>
      <c r="K13" s="13">
        <f t="shared" si="2"/>
        <v>-1.1988350000000003</v>
      </c>
      <c r="L13" s="13">
        <f t="shared" si="3"/>
        <v>6.4788350000000001</v>
      </c>
      <c r="N13" s="10" t="s">
        <v>28</v>
      </c>
      <c r="O13" s="12">
        <v>5</v>
      </c>
      <c r="P13" s="12">
        <v>2.64</v>
      </c>
      <c r="Q13" s="12">
        <v>1.0968100000000001</v>
      </c>
      <c r="R13" s="12">
        <v>13.2</v>
      </c>
      <c r="S13" s="12">
        <v>1.1000000000000001</v>
      </c>
      <c r="T13" s="12">
        <v>4.2</v>
      </c>
      <c r="U13" s="12" t="s">
        <v>28</v>
      </c>
      <c r="V13" s="12"/>
      <c r="W13" s="13">
        <f t="shared" si="4"/>
        <v>3.8388350000000004</v>
      </c>
      <c r="X13" s="13">
        <f t="shared" si="5"/>
        <v>-1.1988350000000003</v>
      </c>
      <c r="Y13" s="13">
        <f t="shared" si="6"/>
        <v>6.4788350000000001</v>
      </c>
      <c r="AA13" s="10" t="s">
        <v>28</v>
      </c>
      <c r="AB13" s="19">
        <v>4</v>
      </c>
      <c r="AC13" s="19">
        <v>2.25</v>
      </c>
      <c r="AD13" s="19">
        <v>0.76810999999999996</v>
      </c>
      <c r="AE13" s="19">
        <v>9</v>
      </c>
      <c r="AF13" s="19">
        <v>1.1000000000000001</v>
      </c>
      <c r="AG13" s="19">
        <v>2.7</v>
      </c>
      <c r="AH13" s="19" t="s">
        <v>28</v>
      </c>
      <c r="AI13" s="4"/>
      <c r="AJ13" s="13">
        <f t="shared" si="7"/>
        <v>2.6883849999999998</v>
      </c>
      <c r="AK13" s="13">
        <f t="shared" si="8"/>
        <v>-0.4383849999999998</v>
      </c>
      <c r="AL13" s="13">
        <f t="shared" si="9"/>
        <v>4.9383850000000002</v>
      </c>
      <c r="AM13" s="4"/>
      <c r="AN13" s="10" t="s">
        <v>28</v>
      </c>
      <c r="AO13" s="12">
        <v>4</v>
      </c>
      <c r="AP13" s="12">
        <v>2.25</v>
      </c>
      <c r="AQ13" s="12">
        <v>0.76810999999999996</v>
      </c>
      <c r="AR13" s="12">
        <v>9</v>
      </c>
      <c r="AS13" s="12">
        <v>1.1000000000000001</v>
      </c>
      <c r="AT13" s="12">
        <v>2.7</v>
      </c>
      <c r="AU13" s="12"/>
      <c r="AW13" s="15" t="str">
        <f t="shared" si="0"/>
        <v>Starch</v>
      </c>
      <c r="AX13" s="16">
        <f t="shared" si="10"/>
        <v>-1</v>
      </c>
      <c r="AY13" s="17">
        <f t="shared" si="11"/>
        <v>-0.2</v>
      </c>
      <c r="AZ13" s="18">
        <f t="shared" si="12"/>
        <v>-0.39000000000000012</v>
      </c>
      <c r="BA13" s="17">
        <f t="shared" si="13"/>
        <v>-0.14772727272727276</v>
      </c>
      <c r="BB13" s="18">
        <f t="shared" si="14"/>
        <v>-0.3287000000000001</v>
      </c>
      <c r="BC13" s="17">
        <f t="shared" si="15"/>
        <v>-0.29968727491543667</v>
      </c>
    </row>
    <row r="14" spans="1:55" ht="15.75" x14ac:dyDescent="0.25">
      <c r="A14" s="10" t="s">
        <v>29</v>
      </c>
      <c r="B14" s="12">
        <v>6</v>
      </c>
      <c r="C14" s="12">
        <v>4.5333300000000003</v>
      </c>
      <c r="D14" s="12">
        <v>2.0480900000000002</v>
      </c>
      <c r="E14" s="12">
        <v>27.2</v>
      </c>
      <c r="F14" s="12">
        <v>2.7</v>
      </c>
      <c r="G14" s="12">
        <v>8.5</v>
      </c>
      <c r="H14" s="12" t="s">
        <v>29</v>
      </c>
      <c r="I14" s="12"/>
      <c r="J14" s="13">
        <f t="shared" si="1"/>
        <v>7.1683150000000007</v>
      </c>
      <c r="K14" s="13">
        <f t="shared" si="2"/>
        <v>-2.6349850000000004</v>
      </c>
      <c r="L14" s="13">
        <f t="shared" si="3"/>
        <v>11.701645000000001</v>
      </c>
      <c r="N14" s="10" t="s">
        <v>29</v>
      </c>
      <c r="O14" s="12">
        <v>6</v>
      </c>
      <c r="P14" s="12">
        <v>4.5333300000000003</v>
      </c>
      <c r="Q14" s="12">
        <v>2.0480900000000002</v>
      </c>
      <c r="R14" s="12">
        <v>27.2</v>
      </c>
      <c r="S14" s="12">
        <v>2.7</v>
      </c>
      <c r="T14" s="12">
        <v>8.5</v>
      </c>
      <c r="U14" s="12" t="s">
        <v>29</v>
      </c>
      <c r="V14" s="12"/>
      <c r="W14" s="13">
        <f t="shared" si="4"/>
        <v>7.1683150000000007</v>
      </c>
      <c r="X14" s="13">
        <f t="shared" si="5"/>
        <v>-2.6349850000000004</v>
      </c>
      <c r="Y14" s="13">
        <f t="shared" si="6"/>
        <v>11.701645000000001</v>
      </c>
      <c r="AA14" s="10" t="s">
        <v>29</v>
      </c>
      <c r="AB14" s="19">
        <v>5</v>
      </c>
      <c r="AC14" s="19">
        <v>3.74</v>
      </c>
      <c r="AD14" s="19">
        <v>0.72319</v>
      </c>
      <c r="AE14" s="19">
        <v>18.7</v>
      </c>
      <c r="AF14" s="19">
        <v>2.7</v>
      </c>
      <c r="AG14" s="19">
        <v>4.7</v>
      </c>
      <c r="AH14" s="19" t="s">
        <v>29</v>
      </c>
      <c r="AI14" s="4"/>
      <c r="AJ14" s="13">
        <f t="shared" si="7"/>
        <v>2.5311650000000001</v>
      </c>
      <c r="AK14" s="13">
        <f t="shared" si="8"/>
        <v>1.2088350000000001</v>
      </c>
      <c r="AL14" s="13">
        <f t="shared" si="9"/>
        <v>6.2711649999999999</v>
      </c>
      <c r="AM14" s="4"/>
      <c r="AN14" s="10" t="s">
        <v>29</v>
      </c>
      <c r="AO14" s="12">
        <v>5</v>
      </c>
      <c r="AP14" s="12">
        <v>3.74</v>
      </c>
      <c r="AQ14" s="12">
        <v>0.72319</v>
      </c>
      <c r="AR14" s="12">
        <v>18.7</v>
      </c>
      <c r="AS14" s="12">
        <v>2.7</v>
      </c>
      <c r="AT14" s="12">
        <v>4.7</v>
      </c>
      <c r="AU14" s="12"/>
      <c r="AW14" s="15" t="str">
        <f t="shared" si="0"/>
        <v>Fat</v>
      </c>
      <c r="AX14" s="16">
        <f t="shared" si="10"/>
        <v>-1</v>
      </c>
      <c r="AY14" s="17">
        <f t="shared" si="11"/>
        <v>-0.16666666666666666</v>
      </c>
      <c r="AZ14" s="18">
        <f t="shared" si="12"/>
        <v>-0.79333000000000009</v>
      </c>
      <c r="BA14" s="17">
        <f t="shared" si="13"/>
        <v>-0.1749993933819069</v>
      </c>
      <c r="BB14" s="18">
        <f t="shared" si="14"/>
        <v>-1.3249000000000002</v>
      </c>
      <c r="BC14" s="17">
        <f t="shared" si="15"/>
        <v>-0.64689540010448765</v>
      </c>
    </row>
    <row r="15" spans="1:55" ht="15.75" x14ac:dyDescent="0.25">
      <c r="A15" s="10" t="s">
        <v>30</v>
      </c>
      <c r="B15" s="12">
        <v>18</v>
      </c>
      <c r="C15" s="12">
        <v>53.594439999999999</v>
      </c>
      <c r="D15" s="12">
        <v>6.2192699999999999</v>
      </c>
      <c r="E15" s="12">
        <v>964.7</v>
      </c>
      <c r="F15" s="12">
        <v>40.6</v>
      </c>
      <c r="G15" s="12">
        <v>62.3</v>
      </c>
      <c r="H15" s="12" t="s">
        <v>30</v>
      </c>
      <c r="I15" s="12"/>
      <c r="J15" s="13">
        <f t="shared" si="1"/>
        <v>21.767444999999999</v>
      </c>
      <c r="K15" s="13">
        <f t="shared" si="2"/>
        <v>31.826995</v>
      </c>
      <c r="L15" s="13">
        <f t="shared" si="3"/>
        <v>75.361885000000001</v>
      </c>
      <c r="N15" s="10" t="s">
        <v>30</v>
      </c>
      <c r="O15" s="12">
        <v>18</v>
      </c>
      <c r="P15" s="12">
        <v>53.594439999999999</v>
      </c>
      <c r="Q15" s="12">
        <v>6.2192699999999999</v>
      </c>
      <c r="R15" s="12">
        <v>964.7</v>
      </c>
      <c r="S15" s="12">
        <v>40.6</v>
      </c>
      <c r="T15" s="12">
        <v>62.3</v>
      </c>
      <c r="U15" s="12" t="s">
        <v>30</v>
      </c>
      <c r="V15" s="12"/>
      <c r="W15" s="13">
        <f t="shared" si="4"/>
        <v>21.767444999999999</v>
      </c>
      <c r="X15" s="13">
        <f t="shared" si="5"/>
        <v>31.826995</v>
      </c>
      <c r="Y15" s="13">
        <f t="shared" si="6"/>
        <v>75.361885000000001</v>
      </c>
      <c r="AA15" s="10" t="s">
        <v>30</v>
      </c>
      <c r="AB15" s="12">
        <v>18</v>
      </c>
      <c r="AC15" s="12">
        <v>53.594439999999999</v>
      </c>
      <c r="AD15" s="12">
        <v>6.2192699999999999</v>
      </c>
      <c r="AE15" s="12">
        <v>964.7</v>
      </c>
      <c r="AF15" s="12">
        <v>40.6</v>
      </c>
      <c r="AG15" s="12">
        <v>62.3</v>
      </c>
      <c r="AH15" s="12" t="s">
        <v>30</v>
      </c>
      <c r="AI15" s="4"/>
      <c r="AJ15" s="13">
        <f t="shared" si="7"/>
        <v>21.767444999999999</v>
      </c>
      <c r="AK15" s="13">
        <f t="shared" si="8"/>
        <v>31.826995</v>
      </c>
      <c r="AL15" s="13">
        <f t="shared" si="9"/>
        <v>75.361885000000001</v>
      </c>
      <c r="AM15" s="4"/>
      <c r="AN15" s="10" t="s">
        <v>30</v>
      </c>
      <c r="AO15" s="12">
        <v>18</v>
      </c>
      <c r="AP15" s="12">
        <v>53.594439999999999</v>
      </c>
      <c r="AQ15" s="12">
        <v>6.2192699999999999</v>
      </c>
      <c r="AR15" s="12">
        <v>964.7</v>
      </c>
      <c r="AS15" s="12">
        <v>40.6</v>
      </c>
      <c r="AT15" s="12">
        <v>62.3</v>
      </c>
      <c r="AU15" s="12"/>
      <c r="AW15" s="15" t="str">
        <f t="shared" si="0"/>
        <v>NDF</v>
      </c>
      <c r="AX15" s="16">
        <f t="shared" si="10"/>
        <v>0</v>
      </c>
      <c r="AY15" s="17">
        <f t="shared" si="11"/>
        <v>0</v>
      </c>
      <c r="AZ15" s="18">
        <f t="shared" si="12"/>
        <v>0</v>
      </c>
      <c r="BA15" s="17">
        <f t="shared" si="13"/>
        <v>0</v>
      </c>
      <c r="BB15" s="18">
        <f t="shared" si="14"/>
        <v>0</v>
      </c>
      <c r="BC15" s="17">
        <f t="shared" si="15"/>
        <v>0</v>
      </c>
    </row>
    <row r="16" spans="1:55" ht="15.75" x14ac:dyDescent="0.25">
      <c r="A16" s="10" t="s">
        <v>31</v>
      </c>
      <c r="B16" s="12">
        <v>18</v>
      </c>
      <c r="C16" s="12">
        <v>40.327779999999997</v>
      </c>
      <c r="D16" s="12">
        <v>3.7233499999999999</v>
      </c>
      <c r="E16" s="12">
        <v>725.9</v>
      </c>
      <c r="F16" s="12">
        <v>31.4</v>
      </c>
      <c r="G16" s="12">
        <v>45.4</v>
      </c>
      <c r="H16" s="12" t="s">
        <v>31</v>
      </c>
      <c r="I16" s="12"/>
      <c r="J16" s="13">
        <f t="shared" si="1"/>
        <v>13.031725</v>
      </c>
      <c r="K16" s="13">
        <f t="shared" si="2"/>
        <v>27.296054999999996</v>
      </c>
      <c r="L16" s="13">
        <f t="shared" si="3"/>
        <v>53.359504999999999</v>
      </c>
      <c r="N16" s="10" t="s">
        <v>31</v>
      </c>
      <c r="O16" s="12">
        <v>18</v>
      </c>
      <c r="P16" s="12">
        <v>40.327779999999997</v>
      </c>
      <c r="Q16" s="12">
        <v>3.7233499999999999</v>
      </c>
      <c r="R16" s="12">
        <v>725.9</v>
      </c>
      <c r="S16" s="12">
        <v>31.4</v>
      </c>
      <c r="T16" s="12">
        <v>45.4</v>
      </c>
      <c r="U16" s="12" t="s">
        <v>31</v>
      </c>
      <c r="V16" s="12"/>
      <c r="W16" s="13">
        <f t="shared" si="4"/>
        <v>13.031725</v>
      </c>
      <c r="X16" s="13">
        <f t="shared" si="5"/>
        <v>27.296054999999996</v>
      </c>
      <c r="Y16" s="13">
        <f t="shared" si="6"/>
        <v>53.359504999999999</v>
      </c>
      <c r="AA16" s="10" t="s">
        <v>31</v>
      </c>
      <c r="AB16" s="12">
        <v>18</v>
      </c>
      <c r="AC16" s="12">
        <v>40.327779999999997</v>
      </c>
      <c r="AD16" s="12">
        <v>3.7233499999999999</v>
      </c>
      <c r="AE16" s="12">
        <v>725.9</v>
      </c>
      <c r="AF16" s="12">
        <v>31.4</v>
      </c>
      <c r="AG16" s="12">
        <v>45.4</v>
      </c>
      <c r="AH16" s="12" t="s">
        <v>31</v>
      </c>
      <c r="AI16" s="4"/>
      <c r="AJ16" s="13">
        <f t="shared" si="7"/>
        <v>13.031725</v>
      </c>
      <c r="AK16" s="13">
        <f t="shared" si="8"/>
        <v>27.296054999999996</v>
      </c>
      <c r="AL16" s="13">
        <f t="shared" si="9"/>
        <v>53.359504999999999</v>
      </c>
      <c r="AM16" s="4"/>
      <c r="AN16" s="10" t="s">
        <v>31</v>
      </c>
      <c r="AO16" s="12">
        <v>18</v>
      </c>
      <c r="AP16" s="12">
        <v>40.327779999999997</v>
      </c>
      <c r="AQ16" s="12">
        <v>3.7233499999999999</v>
      </c>
      <c r="AR16" s="12">
        <v>725.9</v>
      </c>
      <c r="AS16" s="12">
        <v>31.4</v>
      </c>
      <c r="AT16" s="12">
        <v>45.4</v>
      </c>
      <c r="AU16" s="12"/>
      <c r="AW16" s="15" t="str">
        <f t="shared" si="0"/>
        <v>ADF</v>
      </c>
      <c r="AX16" s="16">
        <f t="shared" si="10"/>
        <v>0</v>
      </c>
      <c r="AY16" s="17">
        <f t="shared" si="11"/>
        <v>0</v>
      </c>
      <c r="AZ16" s="18">
        <f t="shared" si="12"/>
        <v>0</v>
      </c>
      <c r="BA16" s="17">
        <f t="shared" si="13"/>
        <v>0</v>
      </c>
      <c r="BB16" s="18">
        <f t="shared" si="14"/>
        <v>0</v>
      </c>
      <c r="BC16" s="17">
        <f t="shared" si="15"/>
        <v>0</v>
      </c>
    </row>
    <row r="17" spans="1:55" ht="15.75" x14ac:dyDescent="0.25">
      <c r="A17" s="10" t="s">
        <v>32</v>
      </c>
      <c r="B17" s="12">
        <v>6</v>
      </c>
      <c r="C17" s="12">
        <v>9.1333300000000008</v>
      </c>
      <c r="D17" s="12">
        <v>3.09171</v>
      </c>
      <c r="E17" s="12">
        <v>54.8</v>
      </c>
      <c r="F17" s="12">
        <v>4.3</v>
      </c>
      <c r="G17" s="12">
        <v>12.8</v>
      </c>
      <c r="H17" s="12" t="s">
        <v>32</v>
      </c>
      <c r="I17" s="12"/>
      <c r="J17" s="13">
        <f t="shared" si="1"/>
        <v>10.820985</v>
      </c>
      <c r="K17" s="13">
        <f t="shared" si="2"/>
        <v>-1.6876549999999995</v>
      </c>
      <c r="L17" s="13">
        <f t="shared" si="3"/>
        <v>19.954315000000001</v>
      </c>
      <c r="N17" s="10" t="s">
        <v>32</v>
      </c>
      <c r="O17" s="12">
        <v>6</v>
      </c>
      <c r="P17" s="12">
        <v>9.1333300000000008</v>
      </c>
      <c r="Q17" s="12">
        <v>3.09171</v>
      </c>
      <c r="R17" s="12">
        <v>54.8</v>
      </c>
      <c r="S17" s="12">
        <v>4.3</v>
      </c>
      <c r="T17" s="12">
        <v>12.8</v>
      </c>
      <c r="U17" s="12" t="s">
        <v>32</v>
      </c>
      <c r="V17" s="12"/>
      <c r="W17" s="13">
        <f t="shared" si="4"/>
        <v>10.820985</v>
      </c>
      <c r="X17" s="13">
        <f t="shared" si="5"/>
        <v>-1.6876549999999995</v>
      </c>
      <c r="Y17" s="13">
        <f t="shared" si="6"/>
        <v>19.954315000000001</v>
      </c>
      <c r="AA17" s="10" t="s">
        <v>32</v>
      </c>
      <c r="AB17" s="12">
        <v>6</v>
      </c>
      <c r="AC17" s="12">
        <v>9.1333300000000008</v>
      </c>
      <c r="AD17" s="12">
        <v>3.09171</v>
      </c>
      <c r="AE17" s="12">
        <v>54.8</v>
      </c>
      <c r="AF17" s="12">
        <v>4.3</v>
      </c>
      <c r="AG17" s="12">
        <v>12.8</v>
      </c>
      <c r="AH17" s="12" t="s">
        <v>32</v>
      </c>
      <c r="AI17" s="4"/>
      <c r="AJ17" s="13">
        <f t="shared" si="7"/>
        <v>10.820985</v>
      </c>
      <c r="AK17" s="13">
        <f t="shared" si="8"/>
        <v>-1.6876549999999995</v>
      </c>
      <c r="AL17" s="13">
        <f t="shared" si="9"/>
        <v>19.954315000000001</v>
      </c>
      <c r="AM17" s="4"/>
      <c r="AN17" s="10" t="s">
        <v>32</v>
      </c>
      <c r="AO17" s="12">
        <v>6</v>
      </c>
      <c r="AP17" s="12">
        <v>9.1333300000000008</v>
      </c>
      <c r="AQ17" s="12">
        <v>3.09171</v>
      </c>
      <c r="AR17" s="12">
        <v>54.8</v>
      </c>
      <c r="AS17" s="12">
        <v>4.3</v>
      </c>
      <c r="AT17" s="12">
        <v>12.8</v>
      </c>
      <c r="AU17" s="12"/>
      <c r="AW17" s="15" t="str">
        <f t="shared" si="0"/>
        <v>Lignin</v>
      </c>
      <c r="AX17" s="16">
        <f t="shared" si="10"/>
        <v>0</v>
      </c>
      <c r="AY17" s="17">
        <f t="shared" si="11"/>
        <v>0</v>
      </c>
      <c r="AZ17" s="18">
        <f t="shared" si="12"/>
        <v>0</v>
      </c>
      <c r="BA17" s="17">
        <f t="shared" si="13"/>
        <v>0</v>
      </c>
      <c r="BB17" s="18">
        <f t="shared" si="14"/>
        <v>0</v>
      </c>
      <c r="BC17" s="17">
        <f t="shared" si="15"/>
        <v>0</v>
      </c>
    </row>
    <row r="18" spans="1:55" ht="15.75" x14ac:dyDescent="0.25">
      <c r="A18" s="10" t="s">
        <v>33</v>
      </c>
      <c r="B18" s="12">
        <v>19</v>
      </c>
      <c r="C18" s="12">
        <v>13.68947</v>
      </c>
      <c r="D18" s="12">
        <v>2.4179599999999999</v>
      </c>
      <c r="E18" s="12">
        <v>260.10000000000002</v>
      </c>
      <c r="F18" s="12">
        <v>10.4</v>
      </c>
      <c r="G18" s="12">
        <v>19.3</v>
      </c>
      <c r="H18" s="12" t="s">
        <v>33</v>
      </c>
      <c r="I18" s="12"/>
      <c r="J18" s="13">
        <f t="shared" si="1"/>
        <v>8.4628599999999992</v>
      </c>
      <c r="K18" s="13">
        <f t="shared" si="2"/>
        <v>5.2266100000000009</v>
      </c>
      <c r="L18" s="13">
        <f t="shared" si="3"/>
        <v>22.152329999999999</v>
      </c>
      <c r="N18" s="10" t="s">
        <v>33</v>
      </c>
      <c r="O18" s="12">
        <v>19</v>
      </c>
      <c r="P18" s="12">
        <v>13.68947</v>
      </c>
      <c r="Q18" s="12">
        <v>2.4179599999999999</v>
      </c>
      <c r="R18" s="12">
        <v>260.10000000000002</v>
      </c>
      <c r="S18" s="12">
        <v>10.4</v>
      </c>
      <c r="T18" s="12">
        <v>19.3</v>
      </c>
      <c r="U18" s="12" t="s">
        <v>33</v>
      </c>
      <c r="V18" s="12"/>
      <c r="W18" s="13">
        <f t="shared" si="4"/>
        <v>8.4628599999999992</v>
      </c>
      <c r="X18" s="13">
        <f t="shared" si="5"/>
        <v>5.2266100000000009</v>
      </c>
      <c r="Y18" s="13">
        <f t="shared" si="6"/>
        <v>22.152329999999999</v>
      </c>
      <c r="AA18" s="10" t="s">
        <v>33</v>
      </c>
      <c r="AB18" s="12">
        <v>19</v>
      </c>
      <c r="AC18" s="12">
        <v>13.68947</v>
      </c>
      <c r="AD18" s="12">
        <v>2.4179599999999999</v>
      </c>
      <c r="AE18" s="12">
        <v>260.10000000000002</v>
      </c>
      <c r="AF18" s="12">
        <v>10.4</v>
      </c>
      <c r="AG18" s="12">
        <v>19.3</v>
      </c>
      <c r="AH18" s="12" t="s">
        <v>33</v>
      </c>
      <c r="AI18" s="4"/>
      <c r="AJ18" s="13">
        <f t="shared" si="7"/>
        <v>8.4628599999999992</v>
      </c>
      <c r="AK18" s="13">
        <f t="shared" si="8"/>
        <v>5.2266100000000009</v>
      </c>
      <c r="AL18" s="13">
        <f t="shared" si="9"/>
        <v>22.152329999999999</v>
      </c>
      <c r="AM18" s="4"/>
      <c r="AN18" s="10" t="s">
        <v>33</v>
      </c>
      <c r="AO18" s="12">
        <v>19</v>
      </c>
      <c r="AP18" s="12">
        <v>13.68947</v>
      </c>
      <c r="AQ18" s="12">
        <v>2.4179599999999999</v>
      </c>
      <c r="AR18" s="12">
        <v>260.10000000000002</v>
      </c>
      <c r="AS18" s="12">
        <v>10.4</v>
      </c>
      <c r="AT18" s="12">
        <v>19.3</v>
      </c>
      <c r="AU18" s="12"/>
      <c r="AW18" s="15" t="str">
        <f t="shared" si="0"/>
        <v>CP</v>
      </c>
      <c r="AX18" s="16">
        <f t="shared" si="10"/>
        <v>0</v>
      </c>
      <c r="AY18" s="17">
        <f t="shared" si="11"/>
        <v>0</v>
      </c>
      <c r="AZ18" s="18">
        <f t="shared" si="12"/>
        <v>0</v>
      </c>
      <c r="BA18" s="17">
        <f t="shared" si="13"/>
        <v>0</v>
      </c>
      <c r="BB18" s="18">
        <f t="shared" si="14"/>
        <v>0</v>
      </c>
      <c r="BC18" s="17">
        <f t="shared" si="15"/>
        <v>0</v>
      </c>
    </row>
    <row r="19" spans="1:55" ht="15.75" x14ac:dyDescent="0.25">
      <c r="A19" s="10" t="s">
        <v>34</v>
      </c>
      <c r="B19" s="12">
        <v>5</v>
      </c>
      <c r="C19" s="12">
        <v>65.573999999999998</v>
      </c>
      <c r="D19" s="12">
        <v>12.89561</v>
      </c>
      <c r="E19" s="12">
        <v>327.87</v>
      </c>
      <c r="F19" s="12">
        <v>52.88</v>
      </c>
      <c r="G19" s="12">
        <v>85.39</v>
      </c>
      <c r="H19" s="12" t="s">
        <v>34</v>
      </c>
      <c r="I19" s="12"/>
      <c r="J19" s="13">
        <f t="shared" si="1"/>
        <v>45.134634999999996</v>
      </c>
      <c r="K19" s="13">
        <f t="shared" si="2"/>
        <v>20.439365000000002</v>
      </c>
      <c r="L19" s="13">
        <f t="shared" si="3"/>
        <v>110.70863499999999</v>
      </c>
      <c r="N19" s="10" t="s">
        <v>34</v>
      </c>
      <c r="O19" s="12">
        <v>5</v>
      </c>
      <c r="P19" s="12">
        <v>65.573999999999998</v>
      </c>
      <c r="Q19" s="12">
        <v>12.89561</v>
      </c>
      <c r="R19" s="12">
        <v>327.87</v>
      </c>
      <c r="S19" s="12">
        <v>52.88</v>
      </c>
      <c r="T19" s="12">
        <v>85.39</v>
      </c>
      <c r="U19" s="12" t="s">
        <v>34</v>
      </c>
      <c r="V19" s="12"/>
      <c r="W19" s="13">
        <f t="shared" si="4"/>
        <v>45.134634999999996</v>
      </c>
      <c r="X19" s="13">
        <f t="shared" si="5"/>
        <v>20.439365000000002</v>
      </c>
      <c r="Y19" s="13">
        <f t="shared" si="6"/>
        <v>110.70863499999999</v>
      </c>
      <c r="AA19" s="10" t="s">
        <v>34</v>
      </c>
      <c r="AB19" s="12">
        <v>5</v>
      </c>
      <c r="AC19" s="12">
        <v>65.573999999999998</v>
      </c>
      <c r="AD19" s="12">
        <v>12.89561</v>
      </c>
      <c r="AE19" s="12">
        <v>327.87</v>
      </c>
      <c r="AF19" s="12">
        <v>52.88</v>
      </c>
      <c r="AG19" s="12">
        <v>85.39</v>
      </c>
      <c r="AH19" s="12" t="s">
        <v>34</v>
      </c>
      <c r="AI19" s="4"/>
      <c r="AJ19" s="13">
        <f t="shared" si="7"/>
        <v>45.134634999999996</v>
      </c>
      <c r="AK19" s="13">
        <f t="shared" si="8"/>
        <v>20.439365000000002</v>
      </c>
      <c r="AL19" s="13">
        <f t="shared" si="9"/>
        <v>110.70863499999999</v>
      </c>
      <c r="AM19" s="4"/>
      <c r="AN19" s="10" t="s">
        <v>34</v>
      </c>
      <c r="AO19" s="12">
        <v>5</v>
      </c>
      <c r="AP19" s="12">
        <v>65.573999999999998</v>
      </c>
      <c r="AQ19" s="12">
        <v>12.89561</v>
      </c>
      <c r="AR19" s="12">
        <v>327.87</v>
      </c>
      <c r="AS19" s="12">
        <v>52.88</v>
      </c>
      <c r="AT19" s="12">
        <v>85.39</v>
      </c>
      <c r="AU19" s="12"/>
      <c r="AW19" s="15" t="str">
        <f t="shared" si="0"/>
        <v>RDP</v>
      </c>
      <c r="AX19" s="16">
        <f t="shared" si="10"/>
        <v>0</v>
      </c>
      <c r="AY19" s="17">
        <f t="shared" si="11"/>
        <v>0</v>
      </c>
      <c r="AZ19" s="18">
        <f t="shared" si="12"/>
        <v>0</v>
      </c>
      <c r="BA19" s="17">
        <f t="shared" si="13"/>
        <v>0</v>
      </c>
      <c r="BB19" s="18">
        <f t="shared" si="14"/>
        <v>0</v>
      </c>
      <c r="BC19" s="17">
        <f t="shared" si="15"/>
        <v>0</v>
      </c>
    </row>
    <row r="20" spans="1:55" ht="15.75" x14ac:dyDescent="0.25">
      <c r="A20" s="10" t="s">
        <v>35</v>
      </c>
      <c r="B20" s="12">
        <v>5</v>
      </c>
      <c r="C20" s="12">
        <v>34.426000000000002</v>
      </c>
      <c r="D20" s="12">
        <v>12.89561</v>
      </c>
      <c r="E20" s="12">
        <v>172.13</v>
      </c>
      <c r="F20" s="12">
        <v>14.61</v>
      </c>
      <c r="G20" s="12">
        <v>47.12</v>
      </c>
      <c r="H20" s="12" t="s">
        <v>35</v>
      </c>
      <c r="I20" s="12"/>
      <c r="J20" s="13">
        <f t="shared" si="1"/>
        <v>45.134634999999996</v>
      </c>
      <c r="K20" s="13">
        <f t="shared" si="2"/>
        <v>-10.708634999999994</v>
      </c>
      <c r="L20" s="13">
        <f t="shared" si="3"/>
        <v>79.560634999999991</v>
      </c>
      <c r="N20" s="10" t="s">
        <v>35</v>
      </c>
      <c r="O20" s="12">
        <v>5</v>
      </c>
      <c r="P20" s="12">
        <v>34.426000000000002</v>
      </c>
      <c r="Q20" s="12">
        <v>12.89561</v>
      </c>
      <c r="R20" s="12">
        <v>172.13</v>
      </c>
      <c r="S20" s="12">
        <v>14.61</v>
      </c>
      <c r="T20" s="12">
        <v>47.12</v>
      </c>
      <c r="U20" s="12" t="s">
        <v>35</v>
      </c>
      <c r="V20" s="12"/>
      <c r="W20" s="13">
        <f t="shared" si="4"/>
        <v>45.134634999999996</v>
      </c>
      <c r="X20" s="13">
        <f t="shared" si="5"/>
        <v>-10.708634999999994</v>
      </c>
      <c r="Y20" s="13">
        <f t="shared" si="6"/>
        <v>79.560634999999991</v>
      </c>
      <c r="AA20" s="10" t="s">
        <v>35</v>
      </c>
      <c r="AB20" s="12">
        <v>5</v>
      </c>
      <c r="AC20" s="12">
        <v>34.426000000000002</v>
      </c>
      <c r="AD20" s="12">
        <v>12.89561</v>
      </c>
      <c r="AE20" s="12">
        <v>172.13</v>
      </c>
      <c r="AF20" s="12">
        <v>14.61</v>
      </c>
      <c r="AG20" s="12">
        <v>47.12</v>
      </c>
      <c r="AH20" s="12" t="s">
        <v>35</v>
      </c>
      <c r="AI20" s="4"/>
      <c r="AJ20" s="13">
        <f t="shared" si="7"/>
        <v>45.134634999999996</v>
      </c>
      <c r="AK20" s="13">
        <f t="shared" si="8"/>
        <v>-10.708634999999994</v>
      </c>
      <c r="AL20" s="13">
        <f t="shared" si="9"/>
        <v>79.560634999999991</v>
      </c>
      <c r="AM20" s="4"/>
      <c r="AN20" s="10" t="s">
        <v>35</v>
      </c>
      <c r="AO20" s="12">
        <v>5</v>
      </c>
      <c r="AP20" s="12">
        <v>34.426000000000002</v>
      </c>
      <c r="AQ20" s="12">
        <v>12.89561</v>
      </c>
      <c r="AR20" s="12">
        <v>172.13</v>
      </c>
      <c r="AS20" s="12">
        <v>14.61</v>
      </c>
      <c r="AT20" s="12">
        <v>47.12</v>
      </c>
      <c r="AU20" s="12"/>
      <c r="AW20" s="15" t="str">
        <f t="shared" si="0"/>
        <v>RUP</v>
      </c>
      <c r="AX20" s="16">
        <f t="shared" si="10"/>
        <v>0</v>
      </c>
      <c r="AY20" s="17">
        <f t="shared" si="11"/>
        <v>0</v>
      </c>
      <c r="AZ20" s="18">
        <f t="shared" si="12"/>
        <v>0</v>
      </c>
      <c r="BA20" s="17">
        <f t="shared" si="13"/>
        <v>0</v>
      </c>
      <c r="BB20" s="18">
        <f t="shared" si="14"/>
        <v>0</v>
      </c>
      <c r="BC20" s="17">
        <f t="shared" si="15"/>
        <v>0</v>
      </c>
    </row>
    <row r="21" spans="1:55" ht="30" x14ac:dyDescent="0.25">
      <c r="A21" s="10" t="s">
        <v>36</v>
      </c>
      <c r="B21" s="12">
        <v>6</v>
      </c>
      <c r="C21" s="12">
        <v>45.356670000000001</v>
      </c>
      <c r="D21" s="12">
        <v>18.114730000000002</v>
      </c>
      <c r="E21" s="12">
        <v>272.14</v>
      </c>
      <c r="F21" s="12">
        <v>26.17</v>
      </c>
      <c r="G21" s="12">
        <v>70.81</v>
      </c>
      <c r="H21" s="12" t="s">
        <v>36</v>
      </c>
      <c r="I21" s="12"/>
      <c r="J21" s="13">
        <f t="shared" si="1"/>
        <v>63.401555000000002</v>
      </c>
      <c r="K21" s="13">
        <f t="shared" si="2"/>
        <v>-18.044885000000001</v>
      </c>
      <c r="L21" s="13">
        <f t="shared" si="3"/>
        <v>108.75822500000001</v>
      </c>
      <c r="N21" s="10" t="s">
        <v>36</v>
      </c>
      <c r="O21" s="12">
        <v>6</v>
      </c>
      <c r="P21" s="12">
        <v>45.356670000000001</v>
      </c>
      <c r="Q21" s="12">
        <v>18.114730000000002</v>
      </c>
      <c r="R21" s="12">
        <v>272.14</v>
      </c>
      <c r="S21" s="12">
        <v>26.17</v>
      </c>
      <c r="T21" s="12">
        <v>70.81</v>
      </c>
      <c r="U21" s="12" t="s">
        <v>36</v>
      </c>
      <c r="V21" s="12"/>
      <c r="W21" s="13">
        <f t="shared" si="4"/>
        <v>63.401555000000002</v>
      </c>
      <c r="X21" s="13">
        <f t="shared" si="5"/>
        <v>-18.044885000000001</v>
      </c>
      <c r="Y21" s="13">
        <f t="shared" si="6"/>
        <v>108.75822500000001</v>
      </c>
      <c r="AA21" s="10" t="s">
        <v>36</v>
      </c>
      <c r="AB21" s="12">
        <v>6</v>
      </c>
      <c r="AC21" s="12">
        <v>45.356670000000001</v>
      </c>
      <c r="AD21" s="12">
        <v>18.114730000000002</v>
      </c>
      <c r="AE21" s="12">
        <v>272.14</v>
      </c>
      <c r="AF21" s="12">
        <v>26.17</v>
      </c>
      <c r="AG21" s="12">
        <v>70.81</v>
      </c>
      <c r="AH21" s="12" t="s">
        <v>36</v>
      </c>
      <c r="AI21" s="4"/>
      <c r="AJ21" s="13">
        <f t="shared" si="7"/>
        <v>63.401555000000002</v>
      </c>
      <c r="AK21" s="13">
        <f t="shared" si="8"/>
        <v>-18.044885000000001</v>
      </c>
      <c r="AL21" s="13">
        <f t="shared" si="9"/>
        <v>108.75822500000001</v>
      </c>
      <c r="AM21" s="4"/>
      <c r="AN21" s="10" t="s">
        <v>36</v>
      </c>
      <c r="AO21" s="12">
        <v>6</v>
      </c>
      <c r="AP21" s="12">
        <v>45.356670000000001</v>
      </c>
      <c r="AQ21" s="12">
        <v>18.114730000000002</v>
      </c>
      <c r="AR21" s="12">
        <v>272.14</v>
      </c>
      <c r="AS21" s="12">
        <v>26.17</v>
      </c>
      <c r="AT21" s="12">
        <v>70.81</v>
      </c>
      <c r="AU21" s="12"/>
      <c r="AW21" s="15" t="str">
        <f t="shared" si="0"/>
        <v>Sol_Protein</v>
      </c>
      <c r="AX21" s="16">
        <f t="shared" si="10"/>
        <v>0</v>
      </c>
      <c r="AY21" s="17">
        <f t="shared" si="11"/>
        <v>0</v>
      </c>
      <c r="AZ21" s="18">
        <f t="shared" si="12"/>
        <v>0</v>
      </c>
      <c r="BA21" s="17">
        <f t="shared" si="13"/>
        <v>0</v>
      </c>
      <c r="BB21" s="18">
        <f t="shared" si="14"/>
        <v>0</v>
      </c>
      <c r="BC21" s="17">
        <f t="shared" si="15"/>
        <v>0</v>
      </c>
    </row>
    <row r="22" spans="1:55" ht="15.75" x14ac:dyDescent="0.25">
      <c r="A22" s="10" t="s">
        <v>50</v>
      </c>
      <c r="B22" s="12">
        <v>18</v>
      </c>
      <c r="C22" s="12">
        <v>1.6666700000000001</v>
      </c>
      <c r="D22" s="12">
        <v>0.56150999999999995</v>
      </c>
      <c r="E22" s="12">
        <v>30</v>
      </c>
      <c r="F22" s="12">
        <v>0.9</v>
      </c>
      <c r="G22" s="12">
        <v>2.9</v>
      </c>
      <c r="H22" s="12" t="s">
        <v>50</v>
      </c>
      <c r="I22" s="12"/>
      <c r="J22" s="13">
        <f>IF(D22=".","",3.5*D22)</f>
        <v>1.9652849999999997</v>
      </c>
      <c r="K22" s="13">
        <f>IF(J22="","",C22-J22)</f>
        <v>-0.29861499999999963</v>
      </c>
      <c r="L22" s="13">
        <f>IF(J22="","",C22+J22)</f>
        <v>3.6319549999999996</v>
      </c>
      <c r="N22" s="10" t="s">
        <v>50</v>
      </c>
      <c r="O22" s="12">
        <v>18</v>
      </c>
      <c r="P22" s="12">
        <v>1.6666700000000001</v>
      </c>
      <c r="Q22" s="12">
        <v>0.56150999999999995</v>
      </c>
      <c r="R22" s="12">
        <v>30</v>
      </c>
      <c r="S22" s="12">
        <v>0.9</v>
      </c>
      <c r="T22" s="12">
        <v>2.9</v>
      </c>
      <c r="U22" s="12" t="s">
        <v>50</v>
      </c>
      <c r="V22" s="12"/>
      <c r="W22" s="13">
        <f>IF(Q22=".","",3.5*Q22)</f>
        <v>1.9652849999999997</v>
      </c>
      <c r="X22" s="13">
        <f>IF(W22="","",P22-W22)</f>
        <v>-0.29861499999999963</v>
      </c>
      <c r="Y22" s="13">
        <f>IF(W22="","",P22+W22)</f>
        <v>3.6319549999999996</v>
      </c>
      <c r="AA22" s="10" t="s">
        <v>50</v>
      </c>
      <c r="AB22" s="12">
        <v>18</v>
      </c>
      <c r="AC22" s="12">
        <v>1.6666700000000001</v>
      </c>
      <c r="AD22" s="12">
        <v>0.56150999999999995</v>
      </c>
      <c r="AE22" s="12">
        <v>30</v>
      </c>
      <c r="AF22" s="12">
        <v>0.9</v>
      </c>
      <c r="AG22" s="12">
        <v>2.9</v>
      </c>
      <c r="AH22" s="12" t="s">
        <v>50</v>
      </c>
      <c r="AI22" s="4"/>
      <c r="AJ22" s="13">
        <f>IF(AD22=".","",3.5*AD22)</f>
        <v>1.9652849999999997</v>
      </c>
      <c r="AK22" s="13">
        <f>IF(AJ22="","",AC22-AJ22)</f>
        <v>-0.29861499999999963</v>
      </c>
      <c r="AL22" s="13">
        <f>IF(AJ22="","",AC22+AJ22)</f>
        <v>3.6319549999999996</v>
      </c>
      <c r="AM22" s="4"/>
      <c r="AN22" s="10" t="s">
        <v>50</v>
      </c>
      <c r="AO22" s="12">
        <v>18</v>
      </c>
      <c r="AP22" s="12">
        <v>1.6666700000000001</v>
      </c>
      <c r="AQ22" s="12">
        <v>0.56150999999999995</v>
      </c>
      <c r="AR22" s="12">
        <v>30</v>
      </c>
      <c r="AS22" s="12">
        <v>0.9</v>
      </c>
      <c r="AT22" s="12">
        <v>2.9</v>
      </c>
      <c r="AU22" s="12"/>
      <c r="AW22" s="15" t="str">
        <f>AN22</f>
        <v>ADIN</v>
      </c>
      <c r="AX22" s="16">
        <f>AO22-O22</f>
        <v>0</v>
      </c>
      <c r="AY22" s="17">
        <f>IF(AX22&lt;&gt;0,AX22/O22,0)</f>
        <v>0</v>
      </c>
      <c r="AZ22" s="18">
        <f>IF((AND(AP22&lt;&gt;".",P22&lt;&gt;".")),AP22-P22,".")</f>
        <v>0</v>
      </c>
      <c r="BA22" s="17">
        <f>IF((AND(P22 &lt;&gt;".",AZ22&lt;&gt;".")),AZ22/P22,".")</f>
        <v>0</v>
      </c>
      <c r="BB22" s="18">
        <f>IF((AND(Q22&lt;&gt;".",AQ22&lt;&gt;".")),AQ22-Q22,".")</f>
        <v>0</v>
      </c>
      <c r="BC22" s="17">
        <f>IF((AND(BB22&lt;&gt;".",Q22&lt;&gt;".")),BB22/Q22,".")</f>
        <v>0</v>
      </c>
    </row>
    <row r="23" spans="1:55" ht="15.75" x14ac:dyDescent="0.25">
      <c r="A23" s="10" t="s">
        <v>37</v>
      </c>
      <c r="B23" s="12">
        <v>16</v>
      </c>
      <c r="C23" s="12">
        <v>1.385</v>
      </c>
      <c r="D23" s="12">
        <v>0.37513999999999997</v>
      </c>
      <c r="E23" s="12">
        <v>22.16</v>
      </c>
      <c r="F23" s="12">
        <v>0.88</v>
      </c>
      <c r="G23" s="12">
        <v>2.23</v>
      </c>
      <c r="H23" s="12" t="s">
        <v>37</v>
      </c>
      <c r="I23" s="12"/>
      <c r="J23" s="13">
        <f t="shared" si="1"/>
        <v>1.3129899999999999</v>
      </c>
      <c r="K23" s="13">
        <f t="shared" si="2"/>
        <v>7.2010000000000129E-2</v>
      </c>
      <c r="L23" s="13">
        <f t="shared" si="3"/>
        <v>2.6979899999999999</v>
      </c>
      <c r="N23" s="10" t="s">
        <v>37</v>
      </c>
      <c r="O23" s="12">
        <v>16</v>
      </c>
      <c r="P23" s="12">
        <v>1.385</v>
      </c>
      <c r="Q23" s="12">
        <v>0.37513999999999997</v>
      </c>
      <c r="R23" s="12">
        <v>22.16</v>
      </c>
      <c r="S23" s="12">
        <v>0.88</v>
      </c>
      <c r="T23" s="12">
        <v>2.23</v>
      </c>
      <c r="U23" s="12" t="s">
        <v>37</v>
      </c>
      <c r="V23" s="12"/>
      <c r="W23" s="13">
        <f t="shared" si="4"/>
        <v>1.3129899999999999</v>
      </c>
      <c r="X23" s="13">
        <f t="shared" si="5"/>
        <v>7.2010000000000129E-2</v>
      </c>
      <c r="Y23" s="13">
        <f t="shared" si="6"/>
        <v>2.6979899999999999</v>
      </c>
      <c r="AA23" s="10" t="s">
        <v>37</v>
      </c>
      <c r="AB23" s="19">
        <v>15</v>
      </c>
      <c r="AC23" s="19">
        <v>1.32867</v>
      </c>
      <c r="AD23" s="19">
        <v>0.31046000000000001</v>
      </c>
      <c r="AE23" s="19">
        <v>19.93</v>
      </c>
      <c r="AF23" s="19">
        <v>0.88</v>
      </c>
      <c r="AG23" s="19">
        <v>1.86</v>
      </c>
      <c r="AH23" s="19" t="s">
        <v>37</v>
      </c>
      <c r="AI23" s="4"/>
      <c r="AJ23" s="13">
        <f t="shared" si="7"/>
        <v>1.0866100000000001</v>
      </c>
      <c r="AK23" s="13">
        <f t="shared" si="8"/>
        <v>0.24205999999999994</v>
      </c>
      <c r="AL23" s="13">
        <f t="shared" si="9"/>
        <v>2.4152800000000001</v>
      </c>
      <c r="AM23" s="4"/>
      <c r="AN23" s="10" t="s">
        <v>37</v>
      </c>
      <c r="AO23" s="12">
        <v>15</v>
      </c>
      <c r="AP23" s="12">
        <v>1.32867</v>
      </c>
      <c r="AQ23" s="12">
        <v>0.31046000000000001</v>
      </c>
      <c r="AR23" s="12">
        <v>19.93</v>
      </c>
      <c r="AS23" s="12">
        <v>0.88</v>
      </c>
      <c r="AT23" s="12">
        <v>1.86</v>
      </c>
      <c r="AU23" s="12"/>
      <c r="AW23" s="15" t="str">
        <f t="shared" si="0"/>
        <v>Ca</v>
      </c>
      <c r="AX23" s="16">
        <f t="shared" si="10"/>
        <v>-1</v>
      </c>
      <c r="AY23" s="17">
        <f t="shared" si="11"/>
        <v>-6.25E-2</v>
      </c>
      <c r="AZ23" s="18">
        <f t="shared" si="12"/>
        <v>-5.6329999999999991E-2</v>
      </c>
      <c r="BA23" s="17">
        <f t="shared" si="13"/>
        <v>-4.0671480144404325E-2</v>
      </c>
      <c r="BB23" s="18">
        <f t="shared" si="14"/>
        <v>-6.467999999999996E-2</v>
      </c>
      <c r="BC23" s="17">
        <f t="shared" si="15"/>
        <v>-0.17241563149757413</v>
      </c>
    </row>
    <row r="24" spans="1:55" ht="15.75" x14ac:dyDescent="0.25">
      <c r="A24" s="10" t="s">
        <v>38</v>
      </c>
      <c r="B24" s="12">
        <v>15</v>
      </c>
      <c r="C24" s="12">
        <v>0.27133000000000002</v>
      </c>
      <c r="D24" s="12">
        <v>6.105E-2</v>
      </c>
      <c r="E24" s="12">
        <v>4.07</v>
      </c>
      <c r="F24" s="12">
        <v>0.18</v>
      </c>
      <c r="G24" s="12">
        <v>0.38</v>
      </c>
      <c r="H24" s="12" t="s">
        <v>38</v>
      </c>
      <c r="I24" s="12"/>
      <c r="J24" s="13">
        <f t="shared" si="1"/>
        <v>0.213675</v>
      </c>
      <c r="K24" s="13">
        <f t="shared" si="2"/>
        <v>5.7655000000000012E-2</v>
      </c>
      <c r="L24" s="13">
        <f t="shared" si="3"/>
        <v>0.48500500000000002</v>
      </c>
      <c r="N24" s="10" t="s">
        <v>38</v>
      </c>
      <c r="O24" s="12">
        <v>15</v>
      </c>
      <c r="P24" s="12">
        <v>0.27133000000000002</v>
      </c>
      <c r="Q24" s="12">
        <v>6.105E-2</v>
      </c>
      <c r="R24" s="12">
        <v>4.07</v>
      </c>
      <c r="S24" s="12">
        <v>0.18</v>
      </c>
      <c r="T24" s="12">
        <v>0.38</v>
      </c>
      <c r="U24" s="12" t="s">
        <v>38</v>
      </c>
      <c r="V24" s="12"/>
      <c r="W24" s="13">
        <f t="shared" si="4"/>
        <v>0.213675</v>
      </c>
      <c r="X24" s="13">
        <f t="shared" si="5"/>
        <v>5.7655000000000012E-2</v>
      </c>
      <c r="Y24" s="13">
        <f t="shared" si="6"/>
        <v>0.48500500000000002</v>
      </c>
      <c r="AA24" s="10" t="s">
        <v>38</v>
      </c>
      <c r="AB24" s="12">
        <v>15</v>
      </c>
      <c r="AC24" s="12">
        <v>0.27133000000000002</v>
      </c>
      <c r="AD24" s="12">
        <v>6.105E-2</v>
      </c>
      <c r="AE24" s="12">
        <v>4.07</v>
      </c>
      <c r="AF24" s="12">
        <v>0.18</v>
      </c>
      <c r="AG24" s="12">
        <v>0.38</v>
      </c>
      <c r="AH24" s="12" t="s">
        <v>38</v>
      </c>
      <c r="AI24" s="4"/>
      <c r="AJ24" s="13">
        <f t="shared" si="7"/>
        <v>0.213675</v>
      </c>
      <c r="AK24" s="13">
        <f t="shared" si="8"/>
        <v>5.7655000000000012E-2</v>
      </c>
      <c r="AL24" s="13">
        <f t="shared" si="9"/>
        <v>0.48500500000000002</v>
      </c>
      <c r="AM24" s="4"/>
      <c r="AN24" s="10" t="s">
        <v>38</v>
      </c>
      <c r="AO24" s="12">
        <v>15</v>
      </c>
      <c r="AP24" s="12">
        <v>0.27133000000000002</v>
      </c>
      <c r="AQ24" s="12">
        <v>6.105E-2</v>
      </c>
      <c r="AR24" s="12">
        <v>4.07</v>
      </c>
      <c r="AS24" s="12">
        <v>0.18</v>
      </c>
      <c r="AT24" s="12">
        <v>0.38</v>
      </c>
      <c r="AU24" s="12"/>
      <c r="AW24" s="15" t="str">
        <f t="shared" si="0"/>
        <v>P</v>
      </c>
      <c r="AX24" s="16">
        <f t="shared" si="10"/>
        <v>0</v>
      </c>
      <c r="AY24" s="17">
        <f t="shared" si="11"/>
        <v>0</v>
      </c>
      <c r="AZ24" s="18">
        <f t="shared" si="12"/>
        <v>0</v>
      </c>
      <c r="BA24" s="17">
        <f t="shared" si="13"/>
        <v>0</v>
      </c>
      <c r="BB24" s="18">
        <f t="shared" si="14"/>
        <v>0</v>
      </c>
      <c r="BC24" s="17">
        <f t="shared" si="15"/>
        <v>0</v>
      </c>
    </row>
    <row r="25" spans="1:55" ht="15.75" x14ac:dyDescent="0.25">
      <c r="A25" s="10" t="s">
        <v>39</v>
      </c>
      <c r="B25" s="12">
        <v>15</v>
      </c>
      <c r="C25" s="12">
        <v>0.39</v>
      </c>
      <c r="D25" s="12">
        <v>8.7749999999999995E-2</v>
      </c>
      <c r="E25" s="12">
        <v>5.85</v>
      </c>
      <c r="F25" s="12">
        <v>0.27</v>
      </c>
      <c r="G25" s="12">
        <v>0.55000000000000004</v>
      </c>
      <c r="H25" s="12" t="s">
        <v>39</v>
      </c>
      <c r="I25" s="12"/>
      <c r="J25" s="13">
        <f t="shared" si="1"/>
        <v>0.30712499999999998</v>
      </c>
      <c r="K25" s="13">
        <f t="shared" si="2"/>
        <v>8.2875000000000032E-2</v>
      </c>
      <c r="L25" s="13">
        <f t="shared" si="3"/>
        <v>0.69712499999999999</v>
      </c>
      <c r="N25" s="10" t="s">
        <v>39</v>
      </c>
      <c r="O25" s="12">
        <v>15</v>
      </c>
      <c r="P25" s="12">
        <v>0.39</v>
      </c>
      <c r="Q25" s="12">
        <v>8.7749999999999995E-2</v>
      </c>
      <c r="R25" s="12">
        <v>5.85</v>
      </c>
      <c r="S25" s="12">
        <v>0.27</v>
      </c>
      <c r="T25" s="12">
        <v>0.55000000000000004</v>
      </c>
      <c r="U25" s="12" t="s">
        <v>39</v>
      </c>
      <c r="V25" s="12"/>
      <c r="W25" s="13">
        <f t="shared" si="4"/>
        <v>0.30712499999999998</v>
      </c>
      <c r="X25" s="13">
        <f t="shared" si="5"/>
        <v>8.2875000000000032E-2</v>
      </c>
      <c r="Y25" s="13">
        <f t="shared" si="6"/>
        <v>0.69712499999999999</v>
      </c>
      <c r="AA25" s="10" t="s">
        <v>39</v>
      </c>
      <c r="AB25" s="12">
        <v>15</v>
      </c>
      <c r="AC25" s="12">
        <v>0.39</v>
      </c>
      <c r="AD25" s="12">
        <v>8.7749999999999995E-2</v>
      </c>
      <c r="AE25" s="12">
        <v>5.85</v>
      </c>
      <c r="AF25" s="12">
        <v>0.27</v>
      </c>
      <c r="AG25" s="12">
        <v>0.55000000000000004</v>
      </c>
      <c r="AH25" s="12" t="s">
        <v>39</v>
      </c>
      <c r="AI25" s="4"/>
      <c r="AJ25" s="13">
        <f t="shared" si="7"/>
        <v>0.30712499999999998</v>
      </c>
      <c r="AK25" s="13">
        <f t="shared" si="8"/>
        <v>8.2875000000000032E-2</v>
      </c>
      <c r="AL25" s="13">
        <f t="shared" si="9"/>
        <v>0.69712499999999999</v>
      </c>
      <c r="AM25" s="4"/>
      <c r="AN25" s="10" t="s">
        <v>39</v>
      </c>
      <c r="AO25" s="12">
        <v>15</v>
      </c>
      <c r="AP25" s="12">
        <v>0.39</v>
      </c>
      <c r="AQ25" s="12">
        <v>8.7749999999999995E-2</v>
      </c>
      <c r="AR25" s="12">
        <v>5.85</v>
      </c>
      <c r="AS25" s="12">
        <v>0.27</v>
      </c>
      <c r="AT25" s="12">
        <v>0.55000000000000004</v>
      </c>
      <c r="AU25" s="12"/>
      <c r="AW25" s="15" t="str">
        <f t="shared" si="0"/>
        <v>Mg</v>
      </c>
      <c r="AX25" s="16">
        <f t="shared" si="10"/>
        <v>0</v>
      </c>
      <c r="AY25" s="17">
        <f t="shared" si="11"/>
        <v>0</v>
      </c>
      <c r="AZ25" s="18">
        <f t="shared" si="12"/>
        <v>0</v>
      </c>
      <c r="BA25" s="17">
        <f t="shared" si="13"/>
        <v>0</v>
      </c>
      <c r="BB25" s="18">
        <f t="shared" si="14"/>
        <v>0</v>
      </c>
      <c r="BC25" s="17">
        <f t="shared" si="15"/>
        <v>0</v>
      </c>
    </row>
    <row r="26" spans="1:55" ht="15.75" x14ac:dyDescent="0.25">
      <c r="A26" s="10" t="s">
        <v>40</v>
      </c>
      <c r="B26" s="12">
        <v>16</v>
      </c>
      <c r="C26" s="12">
        <v>1.8368800000000001</v>
      </c>
      <c r="D26" s="12">
        <v>0.57718999999999998</v>
      </c>
      <c r="E26" s="12">
        <v>29.39</v>
      </c>
      <c r="F26" s="12">
        <v>1</v>
      </c>
      <c r="G26" s="12">
        <v>3.19</v>
      </c>
      <c r="H26" s="12" t="s">
        <v>40</v>
      </c>
      <c r="I26" s="12"/>
      <c r="J26" s="13">
        <f t="shared" si="1"/>
        <v>2.020165</v>
      </c>
      <c r="K26" s="13">
        <f t="shared" si="2"/>
        <v>-0.18328499999999992</v>
      </c>
      <c r="L26" s="13">
        <f t="shared" si="3"/>
        <v>3.8570450000000003</v>
      </c>
      <c r="N26" s="10" t="s">
        <v>40</v>
      </c>
      <c r="O26" s="12">
        <v>16</v>
      </c>
      <c r="P26" s="12">
        <v>1.8368800000000001</v>
      </c>
      <c r="Q26" s="12">
        <v>0.57718999999999998</v>
      </c>
      <c r="R26" s="12">
        <v>29.39</v>
      </c>
      <c r="S26" s="12">
        <v>1</v>
      </c>
      <c r="T26" s="12">
        <v>3.19</v>
      </c>
      <c r="U26" s="12" t="s">
        <v>40</v>
      </c>
      <c r="V26" s="12"/>
      <c r="W26" s="13">
        <f t="shared" si="4"/>
        <v>2.020165</v>
      </c>
      <c r="X26" s="13">
        <f t="shared" si="5"/>
        <v>-0.18328499999999992</v>
      </c>
      <c r="Y26" s="13">
        <f t="shared" si="6"/>
        <v>3.8570450000000003</v>
      </c>
      <c r="AA26" s="10" t="s">
        <v>40</v>
      </c>
      <c r="AB26" s="12">
        <v>16</v>
      </c>
      <c r="AC26" s="12">
        <v>1.8368800000000001</v>
      </c>
      <c r="AD26" s="12">
        <v>0.57718999999999998</v>
      </c>
      <c r="AE26" s="12">
        <v>29.39</v>
      </c>
      <c r="AF26" s="12">
        <v>1</v>
      </c>
      <c r="AG26" s="12">
        <v>3.19</v>
      </c>
      <c r="AH26" s="12" t="s">
        <v>40</v>
      </c>
      <c r="AI26" s="4"/>
      <c r="AJ26" s="13">
        <f t="shared" si="7"/>
        <v>2.020165</v>
      </c>
      <c r="AK26" s="13">
        <f t="shared" si="8"/>
        <v>-0.18328499999999992</v>
      </c>
      <c r="AL26" s="13">
        <f t="shared" si="9"/>
        <v>3.8570450000000003</v>
      </c>
      <c r="AM26" s="4"/>
      <c r="AN26" s="10" t="s">
        <v>40</v>
      </c>
      <c r="AO26" s="12">
        <v>16</v>
      </c>
      <c r="AP26" s="12">
        <v>1.8368800000000001</v>
      </c>
      <c r="AQ26" s="12">
        <v>0.57718999999999998</v>
      </c>
      <c r="AR26" s="12">
        <v>29.39</v>
      </c>
      <c r="AS26" s="12">
        <v>1</v>
      </c>
      <c r="AT26" s="12">
        <v>3.19</v>
      </c>
      <c r="AU26" s="12"/>
      <c r="AW26" s="15" t="str">
        <f t="shared" si="0"/>
        <v>K</v>
      </c>
      <c r="AX26" s="16">
        <f t="shared" si="10"/>
        <v>0</v>
      </c>
      <c r="AY26" s="17">
        <f t="shared" si="11"/>
        <v>0</v>
      </c>
      <c r="AZ26" s="18">
        <f t="shared" si="12"/>
        <v>0</v>
      </c>
      <c r="BA26" s="17">
        <f t="shared" si="13"/>
        <v>0</v>
      </c>
      <c r="BB26" s="18">
        <f t="shared" si="14"/>
        <v>0</v>
      </c>
      <c r="BC26" s="17">
        <f t="shared" si="15"/>
        <v>0</v>
      </c>
    </row>
    <row r="27" spans="1:55" ht="15.75" x14ac:dyDescent="0.25">
      <c r="A27" s="10" t="s">
        <v>41</v>
      </c>
      <c r="B27" s="12">
        <v>10</v>
      </c>
      <c r="C27" s="12">
        <v>2.5000000000000001E-2</v>
      </c>
      <c r="D27" s="12">
        <v>1.8409999999999999E-2</v>
      </c>
      <c r="E27" s="12">
        <v>0.25</v>
      </c>
      <c r="F27" s="12">
        <v>0.01</v>
      </c>
      <c r="G27" s="12">
        <v>0.06</v>
      </c>
      <c r="H27" s="12" t="s">
        <v>41</v>
      </c>
      <c r="I27" s="12"/>
      <c r="J27" s="13">
        <f t="shared" si="1"/>
        <v>6.4434999999999992E-2</v>
      </c>
      <c r="K27" s="13">
        <f t="shared" si="2"/>
        <v>-3.9434999999999991E-2</v>
      </c>
      <c r="L27" s="13">
        <f t="shared" si="3"/>
        <v>8.9434999999999987E-2</v>
      </c>
      <c r="N27" s="10" t="s">
        <v>41</v>
      </c>
      <c r="O27" s="12">
        <v>10</v>
      </c>
      <c r="P27" s="12">
        <v>2.5000000000000001E-2</v>
      </c>
      <c r="Q27" s="12">
        <v>1.8409999999999999E-2</v>
      </c>
      <c r="R27" s="12">
        <v>0.25</v>
      </c>
      <c r="S27" s="12">
        <v>0.01</v>
      </c>
      <c r="T27" s="12">
        <v>0.06</v>
      </c>
      <c r="U27" s="12" t="s">
        <v>41</v>
      </c>
      <c r="V27" s="12"/>
      <c r="W27" s="13">
        <f t="shared" si="4"/>
        <v>6.4434999999999992E-2</v>
      </c>
      <c r="X27" s="13">
        <f t="shared" si="5"/>
        <v>-3.9434999999999991E-2</v>
      </c>
      <c r="Y27" s="13">
        <f t="shared" si="6"/>
        <v>8.9434999999999987E-2</v>
      </c>
      <c r="AA27" s="10" t="s">
        <v>41</v>
      </c>
      <c r="AB27" s="12">
        <v>10</v>
      </c>
      <c r="AC27" s="12">
        <v>2.5000000000000001E-2</v>
      </c>
      <c r="AD27" s="12">
        <v>1.8409999999999999E-2</v>
      </c>
      <c r="AE27" s="12">
        <v>0.25</v>
      </c>
      <c r="AF27" s="12">
        <v>0.01</v>
      </c>
      <c r="AG27" s="12">
        <v>0.06</v>
      </c>
      <c r="AH27" s="12" t="s">
        <v>41</v>
      </c>
      <c r="AI27" s="4"/>
      <c r="AJ27" s="13">
        <f t="shared" si="7"/>
        <v>6.4434999999999992E-2</v>
      </c>
      <c r="AK27" s="13">
        <f t="shared" si="8"/>
        <v>-3.9434999999999991E-2</v>
      </c>
      <c r="AL27" s="13">
        <f t="shared" si="9"/>
        <v>8.9434999999999987E-2</v>
      </c>
      <c r="AM27" s="4"/>
      <c r="AN27" s="10" t="s">
        <v>41</v>
      </c>
      <c r="AO27" s="12">
        <v>10</v>
      </c>
      <c r="AP27" s="12">
        <v>2.5000000000000001E-2</v>
      </c>
      <c r="AQ27" s="12">
        <v>1.8409999999999999E-2</v>
      </c>
      <c r="AR27" s="12">
        <v>0.25</v>
      </c>
      <c r="AS27" s="12">
        <v>0.01</v>
      </c>
      <c r="AT27" s="12">
        <v>0.06</v>
      </c>
      <c r="AU27" s="12"/>
      <c r="AW27" s="15" t="str">
        <f t="shared" si="0"/>
        <v>NA</v>
      </c>
      <c r="AX27" s="16">
        <f t="shared" si="10"/>
        <v>0</v>
      </c>
      <c r="AY27" s="17">
        <f t="shared" si="11"/>
        <v>0</v>
      </c>
      <c r="AZ27" s="18">
        <f t="shared" si="12"/>
        <v>0</v>
      </c>
      <c r="BA27" s="17">
        <f t="shared" si="13"/>
        <v>0</v>
      </c>
      <c r="BB27" s="18">
        <f t="shared" si="14"/>
        <v>0</v>
      </c>
      <c r="BC27" s="17">
        <f t="shared" si="15"/>
        <v>0</v>
      </c>
    </row>
    <row r="28" spans="1:55" ht="15.75" x14ac:dyDescent="0.25">
      <c r="A28" s="10" t="s">
        <v>42</v>
      </c>
      <c r="B28" s="12">
        <v>5</v>
      </c>
      <c r="C28" s="12">
        <v>0.73599999999999999</v>
      </c>
      <c r="D28" s="12">
        <v>0.43980999999999998</v>
      </c>
      <c r="E28" s="12">
        <v>3.68</v>
      </c>
      <c r="F28" s="12">
        <v>0.14000000000000001</v>
      </c>
      <c r="G28" s="12">
        <v>1.24</v>
      </c>
      <c r="H28" s="12" t="s">
        <v>42</v>
      </c>
      <c r="I28" s="12"/>
      <c r="J28" s="13">
        <f t="shared" si="1"/>
        <v>1.5393349999999999</v>
      </c>
      <c r="K28" s="13">
        <f t="shared" si="2"/>
        <v>-0.80333499999999991</v>
      </c>
      <c r="L28" s="13">
        <f t="shared" si="3"/>
        <v>2.2753350000000001</v>
      </c>
      <c r="N28" s="10" t="s">
        <v>42</v>
      </c>
      <c r="O28" s="12">
        <v>5</v>
      </c>
      <c r="P28" s="12">
        <v>0.73599999999999999</v>
      </c>
      <c r="Q28" s="12">
        <v>0.43980999999999998</v>
      </c>
      <c r="R28" s="12">
        <v>3.68</v>
      </c>
      <c r="S28" s="12">
        <v>0.14000000000000001</v>
      </c>
      <c r="T28" s="12">
        <v>1.24</v>
      </c>
      <c r="U28" s="12" t="s">
        <v>42</v>
      </c>
      <c r="V28" s="12"/>
      <c r="W28" s="13">
        <f t="shared" si="4"/>
        <v>1.5393349999999999</v>
      </c>
      <c r="X28" s="13">
        <f t="shared" si="5"/>
        <v>-0.80333499999999991</v>
      </c>
      <c r="Y28" s="13">
        <f t="shared" si="6"/>
        <v>2.2753350000000001</v>
      </c>
      <c r="AA28" s="10" t="s">
        <v>42</v>
      </c>
      <c r="AB28" s="12">
        <v>5</v>
      </c>
      <c r="AC28" s="12">
        <v>0.73599999999999999</v>
      </c>
      <c r="AD28" s="12">
        <v>0.43980999999999998</v>
      </c>
      <c r="AE28" s="12">
        <v>3.68</v>
      </c>
      <c r="AF28" s="12">
        <v>0.14000000000000001</v>
      </c>
      <c r="AG28" s="12">
        <v>1.24</v>
      </c>
      <c r="AH28" s="12" t="s">
        <v>42</v>
      </c>
      <c r="AI28" s="4"/>
      <c r="AJ28" s="13">
        <f t="shared" si="7"/>
        <v>1.5393349999999999</v>
      </c>
      <c r="AK28" s="13">
        <f t="shared" si="8"/>
        <v>-0.80333499999999991</v>
      </c>
      <c r="AL28" s="13">
        <f t="shared" si="9"/>
        <v>2.2753350000000001</v>
      </c>
      <c r="AM28" s="4"/>
      <c r="AN28" s="10" t="s">
        <v>42</v>
      </c>
      <c r="AO28" s="12">
        <v>5</v>
      </c>
      <c r="AP28" s="12">
        <v>0.73599999999999999</v>
      </c>
      <c r="AQ28" s="12">
        <v>0.43980999999999998</v>
      </c>
      <c r="AR28" s="12">
        <v>3.68</v>
      </c>
      <c r="AS28" s="12">
        <v>0.14000000000000001</v>
      </c>
      <c r="AT28" s="12">
        <v>1.24</v>
      </c>
      <c r="AU28" s="12"/>
      <c r="AW28" s="15" t="str">
        <f t="shared" si="0"/>
        <v>Cl</v>
      </c>
      <c r="AX28" s="16">
        <f t="shared" si="10"/>
        <v>0</v>
      </c>
      <c r="AY28" s="17">
        <f t="shared" si="11"/>
        <v>0</v>
      </c>
      <c r="AZ28" s="18">
        <f t="shared" si="12"/>
        <v>0</v>
      </c>
      <c r="BA28" s="17">
        <f t="shared" si="13"/>
        <v>0</v>
      </c>
      <c r="BB28" s="18">
        <f t="shared" si="14"/>
        <v>0</v>
      </c>
      <c r="BC28" s="17">
        <f t="shared" si="15"/>
        <v>0</v>
      </c>
    </row>
    <row r="29" spans="1:55" ht="15.75" x14ac:dyDescent="0.25">
      <c r="A29" s="10" t="s">
        <v>43</v>
      </c>
      <c r="B29" s="12">
        <v>6</v>
      </c>
      <c r="C29" s="12">
        <v>0.16667000000000001</v>
      </c>
      <c r="D29" s="12">
        <v>7.2569999999999996E-2</v>
      </c>
      <c r="E29" s="12">
        <v>1</v>
      </c>
      <c r="F29" s="12">
        <v>0.06</v>
      </c>
      <c r="G29" s="12">
        <v>0.25</v>
      </c>
      <c r="H29" s="12" t="s">
        <v>43</v>
      </c>
      <c r="I29" s="12"/>
      <c r="J29" s="13">
        <f t="shared" si="1"/>
        <v>0.25399499999999997</v>
      </c>
      <c r="K29" s="13">
        <f t="shared" si="2"/>
        <v>-8.7324999999999958E-2</v>
      </c>
      <c r="L29" s="13">
        <f t="shared" si="3"/>
        <v>0.42066499999999996</v>
      </c>
      <c r="N29" s="10" t="s">
        <v>43</v>
      </c>
      <c r="O29" s="12">
        <v>6</v>
      </c>
      <c r="P29" s="12">
        <v>0.16667000000000001</v>
      </c>
      <c r="Q29" s="12">
        <v>7.2569999999999996E-2</v>
      </c>
      <c r="R29" s="12">
        <v>1</v>
      </c>
      <c r="S29" s="12">
        <v>0.06</v>
      </c>
      <c r="T29" s="12">
        <v>0.25</v>
      </c>
      <c r="U29" s="12" t="s">
        <v>43</v>
      </c>
      <c r="V29" s="12"/>
      <c r="W29" s="13">
        <f t="shared" si="4"/>
        <v>0.25399499999999997</v>
      </c>
      <c r="X29" s="13">
        <f t="shared" si="5"/>
        <v>-8.7324999999999958E-2</v>
      </c>
      <c r="Y29" s="13">
        <f t="shared" si="6"/>
        <v>0.42066499999999996</v>
      </c>
      <c r="AA29" s="10" t="s">
        <v>43</v>
      </c>
      <c r="AB29" s="12">
        <v>6</v>
      </c>
      <c r="AC29" s="12">
        <v>0.16667000000000001</v>
      </c>
      <c r="AD29" s="12">
        <v>7.2569999999999996E-2</v>
      </c>
      <c r="AE29" s="12">
        <v>1</v>
      </c>
      <c r="AF29" s="12">
        <v>0.06</v>
      </c>
      <c r="AG29" s="12">
        <v>0.25</v>
      </c>
      <c r="AH29" s="12" t="s">
        <v>43</v>
      </c>
      <c r="AI29" s="4"/>
      <c r="AJ29" s="13">
        <f t="shared" si="7"/>
        <v>0.25399499999999997</v>
      </c>
      <c r="AK29" s="13">
        <f t="shared" si="8"/>
        <v>-8.7324999999999958E-2</v>
      </c>
      <c r="AL29" s="13">
        <f t="shared" si="9"/>
        <v>0.42066499999999996</v>
      </c>
      <c r="AM29" s="4"/>
      <c r="AN29" s="10" t="s">
        <v>43</v>
      </c>
      <c r="AO29" s="12">
        <v>6</v>
      </c>
      <c r="AP29" s="12">
        <v>0.16667000000000001</v>
      </c>
      <c r="AQ29" s="12">
        <v>7.2569999999999996E-2</v>
      </c>
      <c r="AR29" s="12">
        <v>1</v>
      </c>
      <c r="AS29" s="12">
        <v>0.06</v>
      </c>
      <c r="AT29" s="12">
        <v>0.25</v>
      </c>
      <c r="AU29" s="12"/>
      <c r="AW29" s="15" t="str">
        <f t="shared" si="0"/>
        <v>S</v>
      </c>
      <c r="AX29" s="16">
        <f t="shared" si="10"/>
        <v>0</v>
      </c>
      <c r="AY29" s="17">
        <f t="shared" si="11"/>
        <v>0</v>
      </c>
      <c r="AZ29" s="18">
        <f t="shared" si="12"/>
        <v>0</v>
      </c>
      <c r="BA29" s="17">
        <f t="shared" si="13"/>
        <v>0</v>
      </c>
      <c r="BB29" s="18">
        <f t="shared" si="14"/>
        <v>0</v>
      </c>
      <c r="BC29" s="17">
        <f t="shared" si="15"/>
        <v>0</v>
      </c>
    </row>
    <row r="30" spans="1:55" ht="15.75" x14ac:dyDescent="0.25">
      <c r="A30" s="10" t="s">
        <v>44</v>
      </c>
      <c r="B30" s="12">
        <v>0</v>
      </c>
      <c r="C30" s="12" t="s">
        <v>56</v>
      </c>
      <c r="D30" s="12" t="s">
        <v>56</v>
      </c>
      <c r="E30" s="12" t="s">
        <v>56</v>
      </c>
      <c r="F30" s="12" t="s">
        <v>56</v>
      </c>
      <c r="G30" s="12" t="s">
        <v>56</v>
      </c>
      <c r="H30" s="12" t="s">
        <v>44</v>
      </c>
      <c r="I30" s="12"/>
      <c r="J30" s="13" t="str">
        <f t="shared" si="1"/>
        <v/>
      </c>
      <c r="K30" s="13" t="str">
        <f t="shared" si="2"/>
        <v/>
      </c>
      <c r="L30" s="13" t="str">
        <f t="shared" si="3"/>
        <v/>
      </c>
      <c r="N30" s="10" t="s">
        <v>44</v>
      </c>
      <c r="O30" s="12">
        <v>0</v>
      </c>
      <c r="P30" s="12" t="s">
        <v>56</v>
      </c>
      <c r="Q30" s="12" t="s">
        <v>56</v>
      </c>
      <c r="R30" s="12" t="s">
        <v>56</v>
      </c>
      <c r="S30" s="12" t="s">
        <v>56</v>
      </c>
      <c r="T30" s="12" t="s">
        <v>56</v>
      </c>
      <c r="U30" s="12" t="s">
        <v>44</v>
      </c>
      <c r="V30" s="12"/>
      <c r="W30" s="13" t="str">
        <f t="shared" si="4"/>
        <v/>
      </c>
      <c r="X30" s="13" t="str">
        <f t="shared" si="5"/>
        <v/>
      </c>
      <c r="Y30" s="13" t="str">
        <f t="shared" si="6"/>
        <v/>
      </c>
      <c r="AA30" s="10" t="s">
        <v>44</v>
      </c>
      <c r="AB30" s="12">
        <v>0</v>
      </c>
      <c r="AC30" s="12" t="s">
        <v>56</v>
      </c>
      <c r="AD30" s="12" t="s">
        <v>56</v>
      </c>
      <c r="AE30" s="12" t="s">
        <v>56</v>
      </c>
      <c r="AF30" s="12" t="s">
        <v>56</v>
      </c>
      <c r="AG30" s="12" t="s">
        <v>56</v>
      </c>
      <c r="AH30" s="12" t="s">
        <v>44</v>
      </c>
      <c r="AI30" s="4"/>
      <c r="AJ30" s="13" t="str">
        <f t="shared" si="7"/>
        <v/>
      </c>
      <c r="AK30" s="13" t="str">
        <f t="shared" si="8"/>
        <v/>
      </c>
      <c r="AL30" s="13" t="str">
        <f t="shared" si="9"/>
        <v/>
      </c>
      <c r="AM30" s="4"/>
      <c r="AN30" s="10" t="s">
        <v>44</v>
      </c>
      <c r="AO30" s="12">
        <v>0</v>
      </c>
      <c r="AP30" s="12" t="s">
        <v>56</v>
      </c>
      <c r="AQ30" s="12" t="s">
        <v>56</v>
      </c>
      <c r="AR30" s="12" t="s">
        <v>56</v>
      </c>
      <c r="AS30" s="12" t="s">
        <v>56</v>
      </c>
      <c r="AT30" s="12" t="s">
        <v>56</v>
      </c>
      <c r="AU30" s="12"/>
      <c r="AW30" s="15" t="str">
        <f t="shared" si="0"/>
        <v>Co</v>
      </c>
      <c r="AX30" s="16">
        <f t="shared" si="10"/>
        <v>0</v>
      </c>
      <c r="AY30" s="17">
        <f t="shared" si="11"/>
        <v>0</v>
      </c>
      <c r="AZ30" s="18" t="str">
        <f t="shared" si="12"/>
        <v>.</v>
      </c>
      <c r="BA30" s="17" t="str">
        <f t="shared" si="13"/>
        <v>.</v>
      </c>
      <c r="BB30" s="18" t="str">
        <f t="shared" si="14"/>
        <v>.</v>
      </c>
      <c r="BC30" s="17" t="str">
        <f t="shared" si="15"/>
        <v>.</v>
      </c>
    </row>
    <row r="31" spans="1:55" ht="15.75" x14ac:dyDescent="0.25">
      <c r="A31" s="10" t="s">
        <v>45</v>
      </c>
      <c r="B31" s="12">
        <v>6</v>
      </c>
      <c r="C31" s="12">
        <v>27.75</v>
      </c>
      <c r="D31" s="12">
        <v>13.718680000000001</v>
      </c>
      <c r="E31" s="12">
        <v>166.5</v>
      </c>
      <c r="F31" s="12">
        <v>6</v>
      </c>
      <c r="G31" s="12">
        <v>44.77</v>
      </c>
      <c r="H31" s="12" t="s">
        <v>45</v>
      </c>
      <c r="I31" s="12"/>
      <c r="J31" s="13">
        <f t="shared" si="1"/>
        <v>48.01538</v>
      </c>
      <c r="K31" s="13">
        <f t="shared" si="2"/>
        <v>-20.26538</v>
      </c>
      <c r="L31" s="13">
        <f t="shared" si="3"/>
        <v>75.765379999999993</v>
      </c>
      <c r="N31" s="10" t="s">
        <v>45</v>
      </c>
      <c r="O31" s="12">
        <v>6</v>
      </c>
      <c r="P31" s="12">
        <v>27.75</v>
      </c>
      <c r="Q31" s="12">
        <v>13.718680000000001</v>
      </c>
      <c r="R31" s="12">
        <v>166.5</v>
      </c>
      <c r="S31" s="12">
        <v>6</v>
      </c>
      <c r="T31" s="12">
        <v>44.77</v>
      </c>
      <c r="U31" s="12" t="s">
        <v>45</v>
      </c>
      <c r="V31" s="12"/>
      <c r="W31" s="13">
        <f t="shared" si="4"/>
        <v>48.01538</v>
      </c>
      <c r="X31" s="13">
        <f t="shared" si="5"/>
        <v>-20.26538</v>
      </c>
      <c r="Y31" s="13">
        <f t="shared" si="6"/>
        <v>75.765379999999993</v>
      </c>
      <c r="AA31" s="10" t="s">
        <v>45</v>
      </c>
      <c r="AB31" s="12">
        <v>6</v>
      </c>
      <c r="AC31" s="12">
        <v>27.75</v>
      </c>
      <c r="AD31" s="12">
        <v>13.718680000000001</v>
      </c>
      <c r="AE31" s="12">
        <v>166.5</v>
      </c>
      <c r="AF31" s="12">
        <v>6</v>
      </c>
      <c r="AG31" s="12">
        <v>44.77</v>
      </c>
      <c r="AH31" s="12" t="s">
        <v>45</v>
      </c>
      <c r="AI31" s="4"/>
      <c r="AJ31" s="13">
        <f t="shared" si="7"/>
        <v>48.01538</v>
      </c>
      <c r="AK31" s="13">
        <f t="shared" si="8"/>
        <v>-20.26538</v>
      </c>
      <c r="AL31" s="13">
        <f t="shared" si="9"/>
        <v>75.765379999999993</v>
      </c>
      <c r="AM31" s="4"/>
      <c r="AN31" s="10" t="s">
        <v>45</v>
      </c>
      <c r="AO31" s="12">
        <v>6</v>
      </c>
      <c r="AP31" s="12">
        <v>27.75</v>
      </c>
      <c r="AQ31" s="12">
        <v>13.718680000000001</v>
      </c>
      <c r="AR31" s="12">
        <v>166.5</v>
      </c>
      <c r="AS31" s="12">
        <v>6</v>
      </c>
      <c r="AT31" s="12">
        <v>44.77</v>
      </c>
      <c r="AU31" s="12"/>
      <c r="AW31" s="15" t="str">
        <f t="shared" si="0"/>
        <v>Cu</v>
      </c>
      <c r="AX31" s="16">
        <f t="shared" si="10"/>
        <v>0</v>
      </c>
      <c r="AY31" s="17">
        <f t="shared" si="11"/>
        <v>0</v>
      </c>
      <c r="AZ31" s="18">
        <f t="shared" si="12"/>
        <v>0</v>
      </c>
      <c r="BA31" s="17">
        <f t="shared" si="13"/>
        <v>0</v>
      </c>
      <c r="BB31" s="18">
        <f t="shared" si="14"/>
        <v>0</v>
      </c>
      <c r="BC31" s="17">
        <f t="shared" si="15"/>
        <v>0</v>
      </c>
    </row>
    <row r="32" spans="1:55" ht="15.75" x14ac:dyDescent="0.25">
      <c r="A32" s="10" t="s">
        <v>46</v>
      </c>
      <c r="B32" s="12">
        <v>6</v>
      </c>
      <c r="C32" s="12">
        <v>396.255</v>
      </c>
      <c r="D32" s="12">
        <v>174.54908</v>
      </c>
      <c r="E32" s="12">
        <v>2378</v>
      </c>
      <c r="F32" s="12">
        <v>273</v>
      </c>
      <c r="G32" s="12">
        <v>708.04</v>
      </c>
      <c r="H32" s="12" t="s">
        <v>46</v>
      </c>
      <c r="I32" s="12"/>
      <c r="J32" s="13">
        <f t="shared" si="1"/>
        <v>610.92178000000001</v>
      </c>
      <c r="K32" s="13">
        <f t="shared" si="2"/>
        <v>-214.66678000000002</v>
      </c>
      <c r="L32" s="13">
        <f t="shared" si="3"/>
        <v>1007.17678</v>
      </c>
      <c r="N32" s="10" t="s">
        <v>46</v>
      </c>
      <c r="O32" s="12">
        <v>6</v>
      </c>
      <c r="P32" s="12">
        <v>396.255</v>
      </c>
      <c r="Q32" s="12">
        <v>174.54908</v>
      </c>
      <c r="R32" s="12">
        <v>2378</v>
      </c>
      <c r="S32" s="12">
        <v>273</v>
      </c>
      <c r="T32" s="12">
        <v>708.04</v>
      </c>
      <c r="U32" s="12" t="s">
        <v>46</v>
      </c>
      <c r="V32" s="12"/>
      <c r="W32" s="13">
        <f t="shared" si="4"/>
        <v>610.92178000000001</v>
      </c>
      <c r="X32" s="13">
        <f t="shared" si="5"/>
        <v>-214.66678000000002</v>
      </c>
      <c r="Y32" s="13">
        <f t="shared" si="6"/>
        <v>1007.17678</v>
      </c>
      <c r="AA32" s="10" t="s">
        <v>46</v>
      </c>
      <c r="AB32" s="12">
        <v>6</v>
      </c>
      <c r="AC32" s="12">
        <v>396.255</v>
      </c>
      <c r="AD32" s="12">
        <v>174.54908</v>
      </c>
      <c r="AE32" s="12">
        <v>2378</v>
      </c>
      <c r="AF32" s="12">
        <v>273</v>
      </c>
      <c r="AG32" s="12">
        <v>708.04</v>
      </c>
      <c r="AH32" s="12" t="s">
        <v>46</v>
      </c>
      <c r="AI32" s="4"/>
      <c r="AJ32" s="13">
        <f t="shared" si="7"/>
        <v>610.92178000000001</v>
      </c>
      <c r="AK32" s="13">
        <f t="shared" si="8"/>
        <v>-214.66678000000002</v>
      </c>
      <c r="AL32" s="13">
        <f t="shared" si="9"/>
        <v>1007.17678</v>
      </c>
      <c r="AM32" s="4"/>
      <c r="AN32" s="10" t="s">
        <v>46</v>
      </c>
      <c r="AO32" s="12">
        <v>6</v>
      </c>
      <c r="AP32" s="12">
        <v>396.255</v>
      </c>
      <c r="AQ32" s="12">
        <v>174.54908</v>
      </c>
      <c r="AR32" s="12">
        <v>2378</v>
      </c>
      <c r="AS32" s="12">
        <v>273</v>
      </c>
      <c r="AT32" s="12">
        <v>708.04</v>
      </c>
      <c r="AU32" s="12"/>
      <c r="AW32" s="15" t="str">
        <f t="shared" si="0"/>
        <v>Fe</v>
      </c>
      <c r="AX32" s="16">
        <f t="shared" si="10"/>
        <v>0</v>
      </c>
      <c r="AY32" s="17">
        <f t="shared" si="11"/>
        <v>0</v>
      </c>
      <c r="AZ32" s="18">
        <f t="shared" si="12"/>
        <v>0</v>
      </c>
      <c r="BA32" s="17">
        <f t="shared" si="13"/>
        <v>0</v>
      </c>
      <c r="BB32" s="18">
        <f t="shared" si="14"/>
        <v>0</v>
      </c>
      <c r="BC32" s="17">
        <f t="shared" si="15"/>
        <v>0</v>
      </c>
    </row>
    <row r="33" spans="1:60" ht="15.75" x14ac:dyDescent="0.25">
      <c r="A33" s="10" t="s">
        <v>47</v>
      </c>
      <c r="B33" s="12">
        <v>6</v>
      </c>
      <c r="C33" s="12">
        <v>37.528329999999997</v>
      </c>
      <c r="D33" s="12">
        <v>29.68976</v>
      </c>
      <c r="E33" s="12">
        <v>225.17</v>
      </c>
      <c r="F33" s="12">
        <v>10.58</v>
      </c>
      <c r="G33" s="12">
        <v>89</v>
      </c>
      <c r="H33" s="12" t="s">
        <v>47</v>
      </c>
      <c r="I33" s="12"/>
      <c r="J33" s="13">
        <f t="shared" si="1"/>
        <v>103.91416</v>
      </c>
      <c r="K33" s="13">
        <f t="shared" si="2"/>
        <v>-66.385829999999999</v>
      </c>
      <c r="L33" s="13">
        <f t="shared" si="3"/>
        <v>141.44248999999999</v>
      </c>
      <c r="N33" s="10" t="s">
        <v>47</v>
      </c>
      <c r="O33" s="12">
        <v>6</v>
      </c>
      <c r="P33" s="12">
        <v>37.528329999999997</v>
      </c>
      <c r="Q33" s="12">
        <v>29.68976</v>
      </c>
      <c r="R33" s="12">
        <v>225.17</v>
      </c>
      <c r="S33" s="12">
        <v>10.58</v>
      </c>
      <c r="T33" s="12">
        <v>89</v>
      </c>
      <c r="U33" s="12" t="s">
        <v>47</v>
      </c>
      <c r="V33" s="12"/>
      <c r="W33" s="13">
        <f t="shared" si="4"/>
        <v>103.91416</v>
      </c>
      <c r="X33" s="13">
        <f t="shared" si="5"/>
        <v>-66.385829999999999</v>
      </c>
      <c r="Y33" s="13">
        <f t="shared" si="6"/>
        <v>141.44248999999999</v>
      </c>
      <c r="AA33" s="10" t="s">
        <v>47</v>
      </c>
      <c r="AB33" s="12">
        <v>6</v>
      </c>
      <c r="AC33" s="12">
        <v>37.528329999999997</v>
      </c>
      <c r="AD33" s="12">
        <v>29.68976</v>
      </c>
      <c r="AE33" s="12">
        <v>225.17</v>
      </c>
      <c r="AF33" s="12">
        <v>10.58</v>
      </c>
      <c r="AG33" s="12">
        <v>89</v>
      </c>
      <c r="AH33" s="12" t="s">
        <v>47</v>
      </c>
      <c r="AI33" s="4"/>
      <c r="AJ33" s="13">
        <f t="shared" si="7"/>
        <v>103.91416</v>
      </c>
      <c r="AK33" s="13">
        <f t="shared" si="8"/>
        <v>-66.385829999999999</v>
      </c>
      <c r="AL33" s="13">
        <f t="shared" si="9"/>
        <v>141.44248999999999</v>
      </c>
      <c r="AM33" s="4"/>
      <c r="AN33" s="10" t="s">
        <v>47</v>
      </c>
      <c r="AO33" s="12">
        <v>6</v>
      </c>
      <c r="AP33" s="12">
        <v>37.528329999999997</v>
      </c>
      <c r="AQ33" s="12">
        <v>29.68976</v>
      </c>
      <c r="AR33" s="12">
        <v>225.17</v>
      </c>
      <c r="AS33" s="12">
        <v>10.58</v>
      </c>
      <c r="AT33" s="12">
        <v>89</v>
      </c>
      <c r="AU33" s="12"/>
      <c r="AW33" s="15" t="str">
        <f t="shared" si="0"/>
        <v>Mn</v>
      </c>
      <c r="AX33" s="16">
        <f t="shared" si="10"/>
        <v>0</v>
      </c>
      <c r="AY33" s="17">
        <f t="shared" si="11"/>
        <v>0</v>
      </c>
      <c r="AZ33" s="18">
        <f t="shared" si="12"/>
        <v>0</v>
      </c>
      <c r="BA33" s="17">
        <f t="shared" si="13"/>
        <v>0</v>
      </c>
      <c r="BB33" s="18">
        <f t="shared" si="14"/>
        <v>0</v>
      </c>
      <c r="BC33" s="17">
        <f t="shared" si="15"/>
        <v>0</v>
      </c>
    </row>
    <row r="34" spans="1:60" ht="15.75" x14ac:dyDescent="0.25">
      <c r="A34" s="10" t="s">
        <v>48</v>
      </c>
      <c r="B34" s="12">
        <v>0</v>
      </c>
      <c r="C34" s="12" t="s">
        <v>56</v>
      </c>
      <c r="D34" s="12" t="s">
        <v>56</v>
      </c>
      <c r="E34" s="12" t="s">
        <v>56</v>
      </c>
      <c r="F34" s="12" t="s">
        <v>56</v>
      </c>
      <c r="G34" s="12" t="s">
        <v>56</v>
      </c>
      <c r="H34" s="12" t="s">
        <v>48</v>
      </c>
      <c r="I34" s="12"/>
      <c r="J34" s="13" t="str">
        <f t="shared" si="1"/>
        <v/>
      </c>
      <c r="K34" s="13" t="str">
        <f t="shared" si="2"/>
        <v/>
      </c>
      <c r="L34" s="13" t="str">
        <f t="shared" si="3"/>
        <v/>
      </c>
      <c r="N34" s="10" t="s">
        <v>48</v>
      </c>
      <c r="O34" s="12">
        <v>0</v>
      </c>
      <c r="P34" s="12" t="s">
        <v>56</v>
      </c>
      <c r="Q34" s="12" t="s">
        <v>56</v>
      </c>
      <c r="R34" s="12" t="s">
        <v>56</v>
      </c>
      <c r="S34" s="12" t="s">
        <v>56</v>
      </c>
      <c r="T34" s="12" t="s">
        <v>56</v>
      </c>
      <c r="U34" s="12" t="s">
        <v>48</v>
      </c>
      <c r="V34" s="12"/>
      <c r="W34" s="13" t="str">
        <f t="shared" si="4"/>
        <v/>
      </c>
      <c r="X34" s="13" t="str">
        <f t="shared" si="5"/>
        <v/>
      </c>
      <c r="Y34" s="13" t="str">
        <f t="shared" si="6"/>
        <v/>
      </c>
      <c r="AA34" s="10" t="s">
        <v>48</v>
      </c>
      <c r="AB34" s="12">
        <v>0</v>
      </c>
      <c r="AC34" s="12" t="s">
        <v>56</v>
      </c>
      <c r="AD34" s="12" t="s">
        <v>56</v>
      </c>
      <c r="AE34" s="12" t="s">
        <v>56</v>
      </c>
      <c r="AF34" s="12" t="s">
        <v>56</v>
      </c>
      <c r="AG34" s="12" t="s">
        <v>56</v>
      </c>
      <c r="AH34" s="12" t="s">
        <v>48</v>
      </c>
      <c r="AI34" s="4"/>
      <c r="AJ34" s="13" t="str">
        <f t="shared" si="7"/>
        <v/>
      </c>
      <c r="AK34" s="13" t="str">
        <f t="shared" si="8"/>
        <v/>
      </c>
      <c r="AL34" s="13" t="str">
        <f t="shared" si="9"/>
        <v/>
      </c>
      <c r="AM34" s="4"/>
      <c r="AN34" s="10" t="s">
        <v>48</v>
      </c>
      <c r="AO34" s="12">
        <v>0</v>
      </c>
      <c r="AP34" s="12" t="s">
        <v>56</v>
      </c>
      <c r="AQ34" s="12" t="s">
        <v>56</v>
      </c>
      <c r="AR34" s="12" t="s">
        <v>56</v>
      </c>
      <c r="AS34" s="12" t="s">
        <v>56</v>
      </c>
      <c r="AT34" s="12" t="s">
        <v>56</v>
      </c>
      <c r="AU34" s="12"/>
      <c r="AW34" s="15" t="str">
        <f t="shared" si="0"/>
        <v>Se</v>
      </c>
      <c r="AX34" s="16">
        <f t="shared" si="10"/>
        <v>0</v>
      </c>
      <c r="AY34" s="17">
        <f t="shared" si="11"/>
        <v>0</v>
      </c>
      <c r="AZ34" s="18" t="str">
        <f t="shared" si="12"/>
        <v>.</v>
      </c>
      <c r="BA34" s="17" t="str">
        <f t="shared" si="13"/>
        <v>.</v>
      </c>
      <c r="BB34" s="18" t="str">
        <f t="shared" si="14"/>
        <v>.</v>
      </c>
      <c r="BC34" s="17" t="str">
        <f t="shared" si="15"/>
        <v>.</v>
      </c>
    </row>
    <row r="35" spans="1:60" ht="15.75" x14ac:dyDescent="0.25">
      <c r="A35" s="10" t="s">
        <v>49</v>
      </c>
      <c r="B35" s="12">
        <v>6</v>
      </c>
      <c r="C35" s="12">
        <v>79.588329999999999</v>
      </c>
      <c r="D35" s="12">
        <v>45.32714</v>
      </c>
      <c r="E35" s="12">
        <v>477.53</v>
      </c>
      <c r="F35" s="12">
        <v>29</v>
      </c>
      <c r="G35" s="12">
        <v>158.25</v>
      </c>
      <c r="H35" s="12" t="s">
        <v>49</v>
      </c>
      <c r="I35" s="12"/>
      <c r="J35" s="13">
        <f t="shared" si="1"/>
        <v>158.64499000000001</v>
      </c>
      <c r="K35" s="13">
        <f t="shared" si="2"/>
        <v>-79.056660000000008</v>
      </c>
      <c r="L35" s="13">
        <f t="shared" si="3"/>
        <v>238.23331999999999</v>
      </c>
      <c r="N35" s="10" t="s">
        <v>49</v>
      </c>
      <c r="O35" s="12">
        <v>6</v>
      </c>
      <c r="P35" s="12">
        <v>79.588329999999999</v>
      </c>
      <c r="Q35" s="12">
        <v>45.32714</v>
      </c>
      <c r="R35" s="12">
        <v>477.53</v>
      </c>
      <c r="S35" s="12">
        <v>29</v>
      </c>
      <c r="T35" s="12">
        <v>158.25</v>
      </c>
      <c r="U35" s="12" t="s">
        <v>49</v>
      </c>
      <c r="V35" s="12"/>
      <c r="W35" s="13">
        <f t="shared" si="4"/>
        <v>158.64499000000001</v>
      </c>
      <c r="X35" s="13">
        <f t="shared" si="5"/>
        <v>-79.056660000000008</v>
      </c>
      <c r="Y35" s="13">
        <f t="shared" si="6"/>
        <v>238.23331999999999</v>
      </c>
      <c r="AA35" s="10" t="s">
        <v>49</v>
      </c>
      <c r="AB35" s="12">
        <v>6</v>
      </c>
      <c r="AC35" s="12">
        <v>79.588329999999999</v>
      </c>
      <c r="AD35" s="12">
        <v>45.32714</v>
      </c>
      <c r="AE35" s="12">
        <v>477.53</v>
      </c>
      <c r="AF35" s="12">
        <v>29</v>
      </c>
      <c r="AG35" s="12">
        <v>158.25</v>
      </c>
      <c r="AH35" s="12" t="s">
        <v>49</v>
      </c>
      <c r="AI35" s="4"/>
      <c r="AJ35" s="13">
        <f t="shared" si="7"/>
        <v>158.64499000000001</v>
      </c>
      <c r="AK35" s="13">
        <f t="shared" si="8"/>
        <v>-79.056660000000008</v>
      </c>
      <c r="AL35" s="13">
        <f t="shared" si="9"/>
        <v>238.23331999999999</v>
      </c>
      <c r="AM35" s="4"/>
      <c r="AN35" s="10" t="s">
        <v>49</v>
      </c>
      <c r="AO35" s="12">
        <v>6</v>
      </c>
      <c r="AP35" s="12">
        <v>79.588329999999999</v>
      </c>
      <c r="AQ35" s="12">
        <v>45.32714</v>
      </c>
      <c r="AR35" s="12">
        <v>477.53</v>
      </c>
      <c r="AS35" s="12">
        <v>29</v>
      </c>
      <c r="AT35" s="12">
        <v>158.25</v>
      </c>
      <c r="AU35" s="12"/>
      <c r="AW35" s="15" t="str">
        <f t="shared" si="0"/>
        <v>Zn</v>
      </c>
      <c r="AX35" s="16">
        <f t="shared" si="10"/>
        <v>0</v>
      </c>
      <c r="AY35" s="17">
        <f t="shared" si="11"/>
        <v>0</v>
      </c>
      <c r="AZ35" s="18">
        <f t="shared" si="12"/>
        <v>0</v>
      </c>
      <c r="BA35" s="17">
        <f t="shared" si="13"/>
        <v>0</v>
      </c>
      <c r="BB35" s="18">
        <f t="shared" si="14"/>
        <v>0</v>
      </c>
      <c r="BC35" s="17">
        <f t="shared" si="15"/>
        <v>0</v>
      </c>
    </row>
    <row r="36" spans="1:60" ht="15.75" x14ac:dyDescent="0.25">
      <c r="A36" s="10"/>
      <c r="B36" s="12"/>
      <c r="C36" s="12"/>
      <c r="D36" s="12"/>
      <c r="E36" s="12"/>
      <c r="F36" s="12"/>
      <c r="G36" s="12"/>
      <c r="H36" s="12"/>
      <c r="I36" s="12"/>
      <c r="J36" s="13"/>
      <c r="K36" s="13"/>
      <c r="L36" s="13"/>
      <c r="N36" s="10"/>
      <c r="O36" s="12"/>
      <c r="P36" s="12"/>
      <c r="Q36" s="12"/>
      <c r="R36" s="12"/>
      <c r="S36" s="12"/>
      <c r="T36" s="12"/>
      <c r="U36" s="12"/>
      <c r="V36" s="12"/>
      <c r="W36" s="13"/>
      <c r="X36" s="13"/>
      <c r="Y36" s="13"/>
      <c r="AA36" s="10"/>
      <c r="AB36" s="12"/>
      <c r="AC36" s="12"/>
      <c r="AD36" s="12"/>
      <c r="AE36" s="12"/>
      <c r="AF36" s="12"/>
      <c r="AG36" s="12"/>
      <c r="AH36" s="12"/>
      <c r="AI36" s="4"/>
      <c r="AJ36" s="13"/>
      <c r="AK36" s="13"/>
      <c r="AL36" s="13"/>
      <c r="AM36" s="4"/>
      <c r="AN36" s="10"/>
      <c r="AO36" s="12"/>
      <c r="AP36" s="12"/>
      <c r="AQ36" s="12"/>
      <c r="AR36" s="12"/>
      <c r="AS36" s="12"/>
      <c r="AT36" s="12"/>
      <c r="AU36" s="12"/>
      <c r="AW36" s="15"/>
      <c r="AX36" s="16"/>
      <c r="AY36" s="17"/>
      <c r="AZ36" s="18"/>
      <c r="BA36" s="17"/>
      <c r="BB36" s="18"/>
      <c r="BC36" s="17"/>
    </row>
    <row r="38" spans="1:60" x14ac:dyDescent="0.2">
      <c r="O38" s="20"/>
      <c r="P38" s="20"/>
      <c r="Q38" s="20"/>
    </row>
    <row r="39" spans="1:60" ht="15" thickBot="1" x14ac:dyDescent="0.25"/>
    <row r="40" spans="1:60" ht="15" customHeight="1" x14ac:dyDescent="0.2">
      <c r="N40" s="5" t="s">
        <v>51</v>
      </c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O40" s="5" t="s">
        <v>51</v>
      </c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5" customHeight="1" x14ac:dyDescent="0.2">
      <c r="N41" s="21" t="s">
        <v>52</v>
      </c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O41" s="21" t="s">
        <v>52</v>
      </c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</row>
    <row r="42" spans="1:60" ht="15" customHeight="1" x14ac:dyDescent="0.2">
      <c r="N42" s="21" t="s">
        <v>53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O42" s="21" t="s">
        <v>53</v>
      </c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</row>
    <row r="43" spans="1:60" ht="30" x14ac:dyDescent="0.2">
      <c r="N43" s="10"/>
      <c r="O43" s="11" t="s">
        <v>21</v>
      </c>
      <c r="P43" s="11" t="s">
        <v>22</v>
      </c>
      <c r="Q43" s="11" t="s">
        <v>23</v>
      </c>
      <c r="R43" s="11" t="s">
        <v>24</v>
      </c>
      <c r="S43" s="11" t="s">
        <v>25</v>
      </c>
      <c r="T43" s="11" t="s">
        <v>26</v>
      </c>
      <c r="U43" s="11" t="s">
        <v>27</v>
      </c>
      <c r="V43" s="11" t="s">
        <v>28</v>
      </c>
      <c r="W43" s="11" t="s">
        <v>29</v>
      </c>
      <c r="X43" s="11" t="s">
        <v>30</v>
      </c>
      <c r="Y43" s="11" t="s">
        <v>31</v>
      </c>
      <c r="Z43" s="11" t="s">
        <v>32</v>
      </c>
      <c r="AA43" s="11" t="s">
        <v>33</v>
      </c>
      <c r="AB43" s="11" t="s">
        <v>34</v>
      </c>
      <c r="AC43" s="11" t="s">
        <v>35</v>
      </c>
      <c r="AD43" s="11" t="s">
        <v>36</v>
      </c>
      <c r="AE43" s="11" t="s">
        <v>50</v>
      </c>
      <c r="AF43" s="11" t="s">
        <v>37</v>
      </c>
      <c r="AG43" s="11" t="s">
        <v>38</v>
      </c>
      <c r="AO43" s="10"/>
      <c r="AP43" s="11" t="s">
        <v>21</v>
      </c>
      <c r="AQ43" s="11" t="s">
        <v>22</v>
      </c>
      <c r="AR43" s="11" t="s">
        <v>23</v>
      </c>
      <c r="AS43" s="11" t="s">
        <v>24</v>
      </c>
      <c r="AT43" s="11" t="s">
        <v>25</v>
      </c>
      <c r="AU43" s="11" t="s">
        <v>26</v>
      </c>
      <c r="AV43" s="11" t="s">
        <v>27</v>
      </c>
      <c r="AW43" s="11" t="s">
        <v>28</v>
      </c>
      <c r="AX43" s="11" t="s">
        <v>29</v>
      </c>
      <c r="AY43" s="11" t="s">
        <v>30</v>
      </c>
      <c r="AZ43" s="11" t="s">
        <v>31</v>
      </c>
      <c r="BA43" s="11" t="s">
        <v>32</v>
      </c>
      <c r="BB43" s="11" t="s">
        <v>33</v>
      </c>
      <c r="BC43" s="11" t="s">
        <v>34</v>
      </c>
      <c r="BD43" s="11" t="s">
        <v>35</v>
      </c>
      <c r="BE43" s="11" t="s">
        <v>36</v>
      </c>
      <c r="BF43" s="11" t="s">
        <v>50</v>
      </c>
      <c r="BG43" s="11" t="s">
        <v>37</v>
      </c>
      <c r="BH43" s="11" t="s">
        <v>38</v>
      </c>
    </row>
    <row r="44" spans="1:60" ht="15" x14ac:dyDescent="0.2">
      <c r="N44" s="23" t="s">
        <v>21</v>
      </c>
      <c r="O44" s="24">
        <v>1</v>
      </c>
      <c r="P44" s="25">
        <v>-0.90678999999999998</v>
      </c>
      <c r="Q44" s="24">
        <v>0.67122999999999999</v>
      </c>
      <c r="R44" s="24">
        <v>0.69879000000000002</v>
      </c>
      <c r="S44" s="24">
        <v>0.70318000000000003</v>
      </c>
      <c r="T44" s="24">
        <v>0.65813999999999995</v>
      </c>
      <c r="U44" s="24">
        <v>0.66657999999999995</v>
      </c>
      <c r="V44" s="24">
        <v>0.21462999999999999</v>
      </c>
      <c r="W44" s="24">
        <v>0.31253999999999998</v>
      </c>
      <c r="X44" s="25">
        <v>-0.46831</v>
      </c>
      <c r="Y44" s="25">
        <v>-0.82323000000000002</v>
      </c>
      <c r="Z44" s="25">
        <v>-0.76690000000000003</v>
      </c>
      <c r="AA44" s="24">
        <v>0.32580999999999999</v>
      </c>
      <c r="AB44" s="24">
        <v>0.68228999999999995</v>
      </c>
      <c r="AC44" s="25">
        <v>-0.68228999999999995</v>
      </c>
      <c r="AD44" s="24">
        <v>0.44678000000000001</v>
      </c>
      <c r="AE44" s="25">
        <v>-0.37030000000000002</v>
      </c>
      <c r="AF44" s="25">
        <v>-0.43193999999999999</v>
      </c>
      <c r="AG44" s="25">
        <v>-0.15701000000000001</v>
      </c>
      <c r="AO44" s="23" t="s">
        <v>21</v>
      </c>
      <c r="AP44" s="24">
        <v>1</v>
      </c>
      <c r="AQ44" s="25">
        <v>-0.38573000000000002</v>
      </c>
      <c r="AR44" s="25">
        <v>-0.21895999999999999</v>
      </c>
      <c r="AS44" s="25">
        <v>-9.4170000000000004E-2</v>
      </c>
      <c r="AT44" s="25">
        <v>-6.3100000000000003E-2</v>
      </c>
      <c r="AU44" s="25">
        <v>-0.22442000000000001</v>
      </c>
      <c r="AV44" s="25">
        <v>-0.18595</v>
      </c>
      <c r="AW44" s="24">
        <v>0.45935999999999999</v>
      </c>
      <c r="AX44" s="25">
        <v>-0.93306999999999995</v>
      </c>
      <c r="AY44" s="24">
        <v>0.28448000000000001</v>
      </c>
      <c r="AZ44" s="25">
        <v>-0.45838000000000001</v>
      </c>
      <c r="BA44" s="25">
        <v>-0.25011</v>
      </c>
      <c r="BB44" s="24">
        <v>0.14163999999999999</v>
      </c>
      <c r="BC44" s="25">
        <v>-0.64476</v>
      </c>
      <c r="BD44" s="24">
        <v>0.64476</v>
      </c>
      <c r="BE44" s="25">
        <v>-0.82465999999999995</v>
      </c>
      <c r="BF44" s="24">
        <v>0.21536</v>
      </c>
      <c r="BG44" s="25">
        <v>-0.18809999999999999</v>
      </c>
      <c r="BH44" s="25">
        <v>-8.5569999999999993E-2</v>
      </c>
    </row>
    <row r="45" spans="1:60" ht="15" x14ac:dyDescent="0.2">
      <c r="N45" s="23" t="s">
        <v>22</v>
      </c>
      <c r="O45" s="25">
        <v>-0.90678999999999998</v>
      </c>
      <c r="P45" s="24">
        <v>1</v>
      </c>
      <c r="Q45" s="25">
        <v>-0.88341000000000003</v>
      </c>
      <c r="R45" s="25">
        <v>-0.83992</v>
      </c>
      <c r="S45" s="25">
        <v>-0.83809</v>
      </c>
      <c r="T45" s="25">
        <v>-0.86268999999999996</v>
      </c>
      <c r="U45" s="25">
        <v>-0.86763999999999997</v>
      </c>
      <c r="V45" s="24">
        <v>2.3650000000000001E-2</v>
      </c>
      <c r="W45" s="24">
        <v>0.27383999999999997</v>
      </c>
      <c r="X45" s="24">
        <v>0.55356000000000005</v>
      </c>
      <c r="Y45" s="24">
        <v>0.89241999999999999</v>
      </c>
      <c r="Z45" s="24">
        <v>0.86119000000000001</v>
      </c>
      <c r="AA45" s="25">
        <v>-0.12958</v>
      </c>
      <c r="AB45" s="25">
        <v>-0.59863999999999995</v>
      </c>
      <c r="AC45" s="24">
        <v>0.59863999999999995</v>
      </c>
      <c r="AD45" s="25">
        <v>-0.41458</v>
      </c>
      <c r="AE45" s="24">
        <v>0.77395000000000003</v>
      </c>
      <c r="AF45" s="24">
        <v>0.23350000000000001</v>
      </c>
      <c r="AG45" s="25">
        <v>-0.61380000000000001</v>
      </c>
      <c r="AO45" s="23" t="s">
        <v>22</v>
      </c>
      <c r="AP45" s="25">
        <v>-0.38573000000000002</v>
      </c>
      <c r="AQ45" s="24">
        <v>1</v>
      </c>
      <c r="AR45" s="25">
        <v>-0.88341000000000003</v>
      </c>
      <c r="AS45" s="25">
        <v>-0.83992</v>
      </c>
      <c r="AT45" s="25">
        <v>-0.83809</v>
      </c>
      <c r="AU45" s="25">
        <v>-0.86268999999999996</v>
      </c>
      <c r="AV45" s="25">
        <v>-0.86763999999999997</v>
      </c>
      <c r="AW45" s="25">
        <v>-0.1042</v>
      </c>
      <c r="AX45" s="24">
        <v>0.27383999999999997</v>
      </c>
      <c r="AY45" s="24">
        <v>0.55356000000000005</v>
      </c>
      <c r="AZ45" s="24">
        <v>0.89241999999999999</v>
      </c>
      <c r="BA45" s="24">
        <v>0.86119000000000001</v>
      </c>
      <c r="BB45" s="25">
        <v>-0.12958</v>
      </c>
      <c r="BC45" s="25">
        <v>-0.59863999999999995</v>
      </c>
      <c r="BD45" s="24">
        <v>0.59863999999999995</v>
      </c>
      <c r="BE45" s="25">
        <v>-0.41458</v>
      </c>
      <c r="BF45" s="24">
        <v>0.77395000000000003</v>
      </c>
      <c r="BG45" s="24">
        <v>0.61414000000000002</v>
      </c>
      <c r="BH45" s="25">
        <v>-0.61380000000000001</v>
      </c>
    </row>
    <row r="46" spans="1:60" ht="15" x14ac:dyDescent="0.2">
      <c r="N46" s="23" t="s">
        <v>23</v>
      </c>
      <c r="O46" s="24">
        <v>0.67122999999999999</v>
      </c>
      <c r="P46" s="25">
        <v>-0.88341000000000003</v>
      </c>
      <c r="Q46" s="24">
        <v>1</v>
      </c>
      <c r="R46" s="24">
        <v>0.98053000000000001</v>
      </c>
      <c r="S46" s="24">
        <v>0.98207999999999995</v>
      </c>
      <c r="T46" s="24">
        <v>0.95135999999999998</v>
      </c>
      <c r="U46" s="24">
        <v>0.95492999999999995</v>
      </c>
      <c r="V46" s="25">
        <v>-7.6799999999999993E-2</v>
      </c>
      <c r="W46" s="24">
        <v>0.45891999999999999</v>
      </c>
      <c r="X46" s="25">
        <v>-0.55903999999999998</v>
      </c>
      <c r="Y46" s="25">
        <v>-0.72289000000000003</v>
      </c>
      <c r="Z46" s="25">
        <v>-0.90554999999999997</v>
      </c>
      <c r="AA46" s="24">
        <v>0.2356</v>
      </c>
      <c r="AB46" s="24">
        <v>0.90307000000000004</v>
      </c>
      <c r="AC46" s="25">
        <v>-0.90307000000000004</v>
      </c>
      <c r="AD46" s="24">
        <v>0.71636</v>
      </c>
      <c r="AE46" s="25">
        <v>-0.71006999999999998</v>
      </c>
      <c r="AF46" s="25">
        <v>-0.41160999999999998</v>
      </c>
      <c r="AG46" s="25">
        <v>-8.8239999999999999E-2</v>
      </c>
      <c r="AO46" s="23" t="s">
        <v>23</v>
      </c>
      <c r="AP46" s="25">
        <v>-0.21895999999999999</v>
      </c>
      <c r="AQ46" s="25">
        <v>-0.88341000000000003</v>
      </c>
      <c r="AR46" s="24">
        <v>1</v>
      </c>
      <c r="AS46" s="24">
        <v>0.98053000000000001</v>
      </c>
      <c r="AT46" s="24">
        <v>0.98207999999999995</v>
      </c>
      <c r="AU46" s="24">
        <v>0.95135999999999998</v>
      </c>
      <c r="AV46" s="24">
        <v>0.95492999999999995</v>
      </c>
      <c r="AW46" s="24">
        <v>0.35951</v>
      </c>
      <c r="AX46" s="24">
        <v>3.952E-2</v>
      </c>
      <c r="AY46" s="25">
        <v>-0.55903999999999998</v>
      </c>
      <c r="AZ46" s="25">
        <v>-0.72289000000000003</v>
      </c>
      <c r="BA46" s="25">
        <v>-0.90554999999999997</v>
      </c>
      <c r="BB46" s="24">
        <v>0.2356</v>
      </c>
      <c r="BC46" s="24">
        <v>0.90307000000000004</v>
      </c>
      <c r="BD46" s="25">
        <v>-0.90307000000000004</v>
      </c>
      <c r="BE46" s="24">
        <v>0.71636</v>
      </c>
      <c r="BF46" s="25">
        <v>-0.71006999999999998</v>
      </c>
      <c r="BG46" s="25">
        <v>-0.29758000000000001</v>
      </c>
      <c r="BH46" s="25">
        <v>-8.8239999999999999E-2</v>
      </c>
    </row>
    <row r="47" spans="1:60" ht="15" x14ac:dyDescent="0.2">
      <c r="N47" s="23" t="s">
        <v>24</v>
      </c>
      <c r="O47" s="24">
        <v>0.69879000000000002</v>
      </c>
      <c r="P47" s="25">
        <v>-0.83992</v>
      </c>
      <c r="Q47" s="24">
        <v>0.98053000000000001</v>
      </c>
      <c r="R47" s="24">
        <v>1</v>
      </c>
      <c r="S47" s="24">
        <v>0.99929999999999997</v>
      </c>
      <c r="T47" s="24">
        <v>0.93481000000000003</v>
      </c>
      <c r="U47" s="24">
        <v>0.93615000000000004</v>
      </c>
      <c r="V47" s="25">
        <v>-7.6990000000000003E-2</v>
      </c>
      <c r="W47" s="24">
        <v>0.43047999999999997</v>
      </c>
      <c r="X47" s="25">
        <v>-0.57703000000000004</v>
      </c>
      <c r="Y47" s="25">
        <v>-0.77531000000000005</v>
      </c>
      <c r="Z47" s="25">
        <v>-0.91544000000000003</v>
      </c>
      <c r="AA47" s="24">
        <v>0.40073999999999999</v>
      </c>
      <c r="AB47" s="24">
        <v>0.93328999999999995</v>
      </c>
      <c r="AC47" s="25">
        <v>-0.93328999999999995</v>
      </c>
      <c r="AD47" s="24">
        <v>0.75302999999999998</v>
      </c>
      <c r="AE47" s="25">
        <v>-0.65790000000000004</v>
      </c>
      <c r="AF47" s="25">
        <v>-0.47436</v>
      </c>
      <c r="AG47" s="25">
        <v>-0.18029999999999999</v>
      </c>
      <c r="AO47" s="23" t="s">
        <v>24</v>
      </c>
      <c r="AP47" s="25">
        <v>-9.4170000000000004E-2</v>
      </c>
      <c r="AQ47" s="25">
        <v>-0.83992</v>
      </c>
      <c r="AR47" s="24">
        <v>0.98053000000000001</v>
      </c>
      <c r="AS47" s="24">
        <v>1</v>
      </c>
      <c r="AT47" s="24">
        <v>0.99929999999999997</v>
      </c>
      <c r="AU47" s="24">
        <v>0.93481000000000003</v>
      </c>
      <c r="AV47" s="24">
        <v>0.93615000000000004</v>
      </c>
      <c r="AW47" s="24">
        <v>0.44248999999999999</v>
      </c>
      <c r="AX47" s="24">
        <v>4.8099999999999997E-2</v>
      </c>
      <c r="AY47" s="25">
        <v>-0.57703000000000004</v>
      </c>
      <c r="AZ47" s="25">
        <v>-0.77531000000000005</v>
      </c>
      <c r="BA47" s="25">
        <v>-0.91544000000000003</v>
      </c>
      <c r="BB47" s="24">
        <v>0.40073999999999999</v>
      </c>
      <c r="BC47" s="24">
        <v>0.93328999999999995</v>
      </c>
      <c r="BD47" s="25">
        <v>-0.93328999999999995</v>
      </c>
      <c r="BE47" s="24">
        <v>0.75302999999999998</v>
      </c>
      <c r="BF47" s="25">
        <v>-0.65790000000000004</v>
      </c>
      <c r="BG47" s="25">
        <v>-0.38152000000000003</v>
      </c>
      <c r="BH47" s="25">
        <v>-0.18029999999999999</v>
      </c>
    </row>
    <row r="48" spans="1:60" ht="15" x14ac:dyDescent="0.2">
      <c r="N48" s="23" t="s">
        <v>25</v>
      </c>
      <c r="O48" s="24">
        <v>0.70318000000000003</v>
      </c>
      <c r="P48" s="25">
        <v>-0.83809</v>
      </c>
      <c r="Q48" s="24">
        <v>0.98207999999999995</v>
      </c>
      <c r="R48" s="24">
        <v>0.99929999999999997</v>
      </c>
      <c r="S48" s="24">
        <v>1</v>
      </c>
      <c r="T48" s="24">
        <v>0.93964999999999999</v>
      </c>
      <c r="U48" s="24">
        <v>0.94160999999999995</v>
      </c>
      <c r="V48" s="25">
        <v>-6.343E-2</v>
      </c>
      <c r="W48" s="24">
        <v>0.44727</v>
      </c>
      <c r="X48" s="25">
        <v>-0.56277999999999995</v>
      </c>
      <c r="Y48" s="25">
        <v>-0.76707000000000003</v>
      </c>
      <c r="Z48" s="25">
        <v>-0.91576000000000002</v>
      </c>
      <c r="AA48" s="24">
        <v>0.39101000000000002</v>
      </c>
      <c r="AB48" s="24">
        <v>0.93398000000000003</v>
      </c>
      <c r="AC48" s="25">
        <v>-0.93398000000000003</v>
      </c>
      <c r="AD48" s="24">
        <v>0.75078999999999996</v>
      </c>
      <c r="AE48" s="25">
        <v>-0.66337999999999997</v>
      </c>
      <c r="AF48" s="25">
        <v>-0.47591</v>
      </c>
      <c r="AG48" s="25">
        <v>-0.18335000000000001</v>
      </c>
      <c r="AO48" s="23" t="s">
        <v>25</v>
      </c>
      <c r="AP48" s="25">
        <v>-6.3100000000000003E-2</v>
      </c>
      <c r="AQ48" s="25">
        <v>-0.83809</v>
      </c>
      <c r="AR48" s="24">
        <v>0.98207999999999995</v>
      </c>
      <c r="AS48" s="24">
        <v>0.99929999999999997</v>
      </c>
      <c r="AT48" s="24">
        <v>1</v>
      </c>
      <c r="AU48" s="24">
        <v>0.93964999999999999</v>
      </c>
      <c r="AV48" s="24">
        <v>0.94160999999999995</v>
      </c>
      <c r="AW48" s="24">
        <v>0.44714999999999999</v>
      </c>
      <c r="AX48" s="24">
        <v>5.5280000000000003E-2</v>
      </c>
      <c r="AY48" s="25">
        <v>-0.56277999999999995</v>
      </c>
      <c r="AZ48" s="25">
        <v>-0.76707000000000003</v>
      </c>
      <c r="BA48" s="25">
        <v>-0.91576000000000002</v>
      </c>
      <c r="BB48" s="24">
        <v>0.39101000000000002</v>
      </c>
      <c r="BC48" s="24">
        <v>0.93398000000000003</v>
      </c>
      <c r="BD48" s="25">
        <v>-0.93398000000000003</v>
      </c>
      <c r="BE48" s="24">
        <v>0.75078999999999996</v>
      </c>
      <c r="BF48" s="25">
        <v>-0.66337999999999997</v>
      </c>
      <c r="BG48" s="25">
        <v>-0.38296999999999998</v>
      </c>
      <c r="BH48" s="25">
        <v>-0.18335000000000001</v>
      </c>
    </row>
    <row r="49" spans="14:60" ht="15" x14ac:dyDescent="0.2">
      <c r="N49" s="23" t="s">
        <v>26</v>
      </c>
      <c r="O49" s="24">
        <v>0.65813999999999995</v>
      </c>
      <c r="P49" s="25">
        <v>-0.86268999999999996</v>
      </c>
      <c r="Q49" s="24">
        <v>0.95135999999999998</v>
      </c>
      <c r="R49" s="24">
        <v>0.93481000000000003</v>
      </c>
      <c r="S49" s="24">
        <v>0.93964999999999999</v>
      </c>
      <c r="T49" s="24">
        <v>1</v>
      </c>
      <c r="U49" s="24">
        <v>0.99946000000000002</v>
      </c>
      <c r="V49" s="25">
        <v>-6.5570000000000003E-2</v>
      </c>
      <c r="W49" s="24">
        <v>0.69655</v>
      </c>
      <c r="X49" s="25">
        <v>-0.57489000000000001</v>
      </c>
      <c r="Y49" s="25">
        <v>-0.75626000000000004</v>
      </c>
      <c r="Z49" s="25">
        <v>-0.9123</v>
      </c>
      <c r="AA49" s="24">
        <v>0.1885</v>
      </c>
      <c r="AB49" s="24">
        <v>0.91864000000000001</v>
      </c>
      <c r="AC49" s="25">
        <v>-0.91864000000000001</v>
      </c>
      <c r="AD49" s="24">
        <v>0.59560999999999997</v>
      </c>
      <c r="AE49" s="25">
        <v>-0.69911000000000001</v>
      </c>
      <c r="AF49" s="25">
        <v>-0.47039999999999998</v>
      </c>
      <c r="AG49" s="25">
        <v>-0.24006</v>
      </c>
      <c r="AO49" s="23" t="s">
        <v>26</v>
      </c>
      <c r="AP49" s="25">
        <v>-0.22442000000000001</v>
      </c>
      <c r="AQ49" s="25">
        <v>-0.86268999999999996</v>
      </c>
      <c r="AR49" s="24">
        <v>0.95135999999999998</v>
      </c>
      <c r="AS49" s="24">
        <v>0.93481000000000003</v>
      </c>
      <c r="AT49" s="24">
        <v>0.93964999999999999</v>
      </c>
      <c r="AU49" s="24">
        <v>1</v>
      </c>
      <c r="AV49" s="24">
        <v>0.99946000000000002</v>
      </c>
      <c r="AW49" s="24">
        <v>0.40751999999999999</v>
      </c>
      <c r="AX49" s="24">
        <v>4.2840000000000003E-2</v>
      </c>
      <c r="AY49" s="25">
        <v>-0.57489000000000001</v>
      </c>
      <c r="AZ49" s="25">
        <v>-0.75626000000000004</v>
      </c>
      <c r="BA49" s="25">
        <v>-0.9123</v>
      </c>
      <c r="BB49" s="24">
        <v>0.1885</v>
      </c>
      <c r="BC49" s="24">
        <v>0.91864000000000001</v>
      </c>
      <c r="BD49" s="25">
        <v>-0.91864000000000001</v>
      </c>
      <c r="BE49" s="24">
        <v>0.59560999999999997</v>
      </c>
      <c r="BF49" s="25">
        <v>-0.69911000000000001</v>
      </c>
      <c r="BG49" s="25">
        <v>-0.39035999999999998</v>
      </c>
      <c r="BH49" s="25">
        <v>-0.24006</v>
      </c>
    </row>
    <row r="50" spans="14:60" ht="15" x14ac:dyDescent="0.2">
      <c r="N50" s="23" t="s">
        <v>27</v>
      </c>
      <c r="O50" s="24">
        <v>0.66657999999999995</v>
      </c>
      <c r="P50" s="25">
        <v>-0.86763999999999997</v>
      </c>
      <c r="Q50" s="24">
        <v>0.95492999999999995</v>
      </c>
      <c r="R50" s="24">
        <v>0.93615000000000004</v>
      </c>
      <c r="S50" s="24">
        <v>0.94160999999999995</v>
      </c>
      <c r="T50" s="24">
        <v>0.99946000000000002</v>
      </c>
      <c r="U50" s="24">
        <v>1</v>
      </c>
      <c r="V50" s="25">
        <v>-3.8739999999999997E-2</v>
      </c>
      <c r="W50" s="24">
        <v>0.68989</v>
      </c>
      <c r="X50" s="25">
        <v>-0.56843999999999995</v>
      </c>
      <c r="Y50" s="25">
        <v>-0.75358000000000003</v>
      </c>
      <c r="Z50" s="25">
        <v>-0.90815000000000001</v>
      </c>
      <c r="AA50" s="24">
        <v>0.18113000000000001</v>
      </c>
      <c r="AB50" s="24">
        <v>0.91244000000000003</v>
      </c>
      <c r="AC50" s="25">
        <v>-0.91244000000000003</v>
      </c>
      <c r="AD50" s="24">
        <v>0.59804999999999997</v>
      </c>
      <c r="AE50" s="25">
        <v>-0.70299999999999996</v>
      </c>
      <c r="AF50" s="25">
        <v>-0.46121000000000001</v>
      </c>
      <c r="AG50" s="25">
        <v>-0.23486000000000001</v>
      </c>
      <c r="AO50" s="23" t="s">
        <v>27</v>
      </c>
      <c r="AP50" s="25">
        <v>-0.18595</v>
      </c>
      <c r="AQ50" s="25">
        <v>-0.86763999999999997</v>
      </c>
      <c r="AR50" s="24">
        <v>0.95492999999999995</v>
      </c>
      <c r="AS50" s="24">
        <v>0.93615000000000004</v>
      </c>
      <c r="AT50" s="24">
        <v>0.94160999999999995</v>
      </c>
      <c r="AU50" s="24">
        <v>0.99946000000000002</v>
      </c>
      <c r="AV50" s="24">
        <v>1</v>
      </c>
      <c r="AW50" s="24">
        <v>0.40856999999999999</v>
      </c>
      <c r="AX50" s="24">
        <v>4.3569999999999998E-2</v>
      </c>
      <c r="AY50" s="25">
        <v>-0.56843999999999995</v>
      </c>
      <c r="AZ50" s="25">
        <v>-0.75358000000000003</v>
      </c>
      <c r="BA50" s="25">
        <v>-0.90815000000000001</v>
      </c>
      <c r="BB50" s="24">
        <v>0.18113000000000001</v>
      </c>
      <c r="BC50" s="24">
        <v>0.91244000000000003</v>
      </c>
      <c r="BD50" s="25">
        <v>-0.91244000000000003</v>
      </c>
      <c r="BE50" s="24">
        <v>0.59804999999999997</v>
      </c>
      <c r="BF50" s="25">
        <v>-0.70299999999999996</v>
      </c>
      <c r="BG50" s="25">
        <v>-0.38540000000000002</v>
      </c>
      <c r="BH50" s="25">
        <v>-0.23486000000000001</v>
      </c>
    </row>
    <row r="51" spans="14:60" ht="15" x14ac:dyDescent="0.2">
      <c r="N51" s="23" t="s">
        <v>28</v>
      </c>
      <c r="O51" s="24">
        <v>0.21462999999999999</v>
      </c>
      <c r="P51" s="24">
        <v>2.3650000000000001E-2</v>
      </c>
      <c r="Q51" s="25">
        <v>-7.6799999999999993E-2</v>
      </c>
      <c r="R51" s="25">
        <v>-7.6990000000000003E-2</v>
      </c>
      <c r="S51" s="25">
        <v>-6.343E-2</v>
      </c>
      <c r="T51" s="25">
        <v>-6.5570000000000003E-2</v>
      </c>
      <c r="U51" s="25">
        <v>-3.8739999999999997E-2</v>
      </c>
      <c r="V51" s="24">
        <v>1</v>
      </c>
      <c r="W51" s="25">
        <v>-0.19478000000000001</v>
      </c>
      <c r="X51" s="25">
        <v>-0.45785999999999999</v>
      </c>
      <c r="Y51" s="25">
        <v>-1.915E-2</v>
      </c>
      <c r="Z51" s="24">
        <v>0.30631000000000003</v>
      </c>
      <c r="AA51" s="25">
        <v>-2.504E-2</v>
      </c>
      <c r="AB51" s="25">
        <v>-0.17088</v>
      </c>
      <c r="AC51" s="24">
        <v>0.17088</v>
      </c>
      <c r="AD51" s="25">
        <v>-0.18199000000000001</v>
      </c>
      <c r="AE51" s="24">
        <v>0.32168999999999998</v>
      </c>
      <c r="AF51" s="24">
        <v>0.70248999999999995</v>
      </c>
      <c r="AG51" s="25">
        <v>-0.14105000000000001</v>
      </c>
      <c r="AO51" s="23" t="s">
        <v>28</v>
      </c>
      <c r="AP51" s="24">
        <v>0.45935999999999999</v>
      </c>
      <c r="AQ51" s="25">
        <v>-0.1042</v>
      </c>
      <c r="AR51" s="24">
        <v>0.35951</v>
      </c>
      <c r="AS51" s="24">
        <v>0.44248999999999999</v>
      </c>
      <c r="AT51" s="24">
        <v>0.44714999999999999</v>
      </c>
      <c r="AU51" s="24">
        <v>0.40751999999999999</v>
      </c>
      <c r="AV51" s="24">
        <v>0.40856999999999999</v>
      </c>
      <c r="AW51" s="24">
        <v>1</v>
      </c>
      <c r="AX51" s="25">
        <v>-0.18035000000000001</v>
      </c>
      <c r="AY51" s="25">
        <v>-0.85824</v>
      </c>
      <c r="AZ51" s="25">
        <v>-0.46676000000000001</v>
      </c>
      <c r="BA51" s="25">
        <v>-0.27178999999999998</v>
      </c>
      <c r="BB51" s="24">
        <v>0.73870999999999998</v>
      </c>
      <c r="BC51" s="24">
        <v>0.52653000000000005</v>
      </c>
      <c r="BD51" s="25">
        <v>-0.52653000000000005</v>
      </c>
      <c r="BE51" s="24">
        <v>0.38136999999999999</v>
      </c>
      <c r="BF51" s="25">
        <v>-0.39056999999999997</v>
      </c>
      <c r="BG51" s="25">
        <v>-0.59524999999999995</v>
      </c>
      <c r="BH51" s="25">
        <v>-0.55750999999999995</v>
      </c>
    </row>
    <row r="52" spans="14:60" ht="15" x14ac:dyDescent="0.2">
      <c r="N52" s="23" t="s">
        <v>29</v>
      </c>
      <c r="O52" s="24">
        <v>0.31253999999999998</v>
      </c>
      <c r="P52" s="24">
        <v>0.27383999999999997</v>
      </c>
      <c r="Q52" s="24">
        <v>0.45891999999999999</v>
      </c>
      <c r="R52" s="24">
        <v>0.43047999999999997</v>
      </c>
      <c r="S52" s="24">
        <v>0.44727</v>
      </c>
      <c r="T52" s="24">
        <v>0.69655</v>
      </c>
      <c r="U52" s="24">
        <v>0.68989</v>
      </c>
      <c r="V52" s="25">
        <v>-0.19478000000000001</v>
      </c>
      <c r="W52" s="24">
        <v>1</v>
      </c>
      <c r="X52" s="25">
        <v>-0.34705000000000003</v>
      </c>
      <c r="Y52" s="25">
        <v>-0.53290000000000004</v>
      </c>
      <c r="Z52" s="24">
        <v>5.8099999999999999E-2</v>
      </c>
      <c r="AA52" s="25">
        <v>-0.14262</v>
      </c>
      <c r="AB52" s="24">
        <v>0.32053999999999999</v>
      </c>
      <c r="AC52" s="25">
        <v>-0.32053999999999999</v>
      </c>
      <c r="AD52" s="24">
        <v>0.25508999999999998</v>
      </c>
      <c r="AE52" s="25">
        <v>-0.60468999999999995</v>
      </c>
      <c r="AF52" s="25">
        <v>-0.55713000000000001</v>
      </c>
      <c r="AG52" s="25">
        <v>-0.80396999999999996</v>
      </c>
      <c r="AO52" s="23" t="s">
        <v>29</v>
      </c>
      <c r="AP52" s="25">
        <v>-0.93306999999999995</v>
      </c>
      <c r="AQ52" s="24">
        <v>0.27383999999999997</v>
      </c>
      <c r="AR52" s="24">
        <v>3.952E-2</v>
      </c>
      <c r="AS52" s="24">
        <v>4.8099999999999997E-2</v>
      </c>
      <c r="AT52" s="24">
        <v>5.5280000000000003E-2</v>
      </c>
      <c r="AU52" s="24">
        <v>4.2840000000000003E-2</v>
      </c>
      <c r="AV52" s="24">
        <v>4.3569999999999998E-2</v>
      </c>
      <c r="AW52" s="25">
        <v>-0.18035000000000001</v>
      </c>
      <c r="AX52" s="24">
        <v>1</v>
      </c>
      <c r="AY52" s="24">
        <v>6.2630000000000005E-2</v>
      </c>
      <c r="AZ52" s="24">
        <v>0.10498</v>
      </c>
      <c r="BA52" s="24">
        <v>5.8099999999999999E-2</v>
      </c>
      <c r="BB52" s="24">
        <v>0.48300999999999999</v>
      </c>
      <c r="BC52" s="24">
        <v>0.32053999999999999</v>
      </c>
      <c r="BD52" s="25">
        <v>-0.32053999999999999</v>
      </c>
      <c r="BE52" s="24">
        <v>0.59687000000000001</v>
      </c>
      <c r="BF52" s="25">
        <v>-2.2429999999999999E-2</v>
      </c>
      <c r="BG52" s="25">
        <v>-0.29100999999999999</v>
      </c>
      <c r="BH52" s="25">
        <v>-0.48942999999999998</v>
      </c>
    </row>
    <row r="53" spans="14:60" ht="15" x14ac:dyDescent="0.2">
      <c r="N53" s="23" t="s">
        <v>30</v>
      </c>
      <c r="O53" s="25">
        <v>-0.46831</v>
      </c>
      <c r="P53" s="24">
        <v>0.55356000000000005</v>
      </c>
      <c r="Q53" s="25">
        <v>-0.55903999999999998</v>
      </c>
      <c r="R53" s="25">
        <v>-0.57703000000000004</v>
      </c>
      <c r="S53" s="25">
        <v>-0.56277999999999995</v>
      </c>
      <c r="T53" s="25">
        <v>-0.57489000000000001</v>
      </c>
      <c r="U53" s="25">
        <v>-0.56843999999999995</v>
      </c>
      <c r="V53" s="25">
        <v>-0.45785999999999999</v>
      </c>
      <c r="W53" s="25">
        <v>-0.34705000000000003</v>
      </c>
      <c r="X53" s="24">
        <v>1</v>
      </c>
      <c r="Y53" s="24">
        <v>0.71411999999999998</v>
      </c>
      <c r="Z53" s="24">
        <v>5.16E-2</v>
      </c>
      <c r="AA53" s="25">
        <v>-0.39729999999999999</v>
      </c>
      <c r="AB53" s="25">
        <v>-0.76022999999999996</v>
      </c>
      <c r="AC53" s="24">
        <v>0.76022999999999996</v>
      </c>
      <c r="AD53" s="25">
        <v>-0.61504999999999999</v>
      </c>
      <c r="AE53" s="24">
        <v>0.18725</v>
      </c>
      <c r="AF53" s="24">
        <v>4.9169999999999998E-2</v>
      </c>
      <c r="AG53" s="24">
        <v>4.3220000000000001E-2</v>
      </c>
      <c r="AO53" s="23" t="s">
        <v>30</v>
      </c>
      <c r="AP53" s="24">
        <v>0.28448000000000001</v>
      </c>
      <c r="AQ53" s="24">
        <v>0.55356000000000005</v>
      </c>
      <c r="AR53" s="25">
        <v>-0.55903999999999998</v>
      </c>
      <c r="AS53" s="25">
        <v>-0.57703000000000004</v>
      </c>
      <c r="AT53" s="25">
        <v>-0.56277999999999995</v>
      </c>
      <c r="AU53" s="25">
        <v>-0.57489000000000001</v>
      </c>
      <c r="AV53" s="25">
        <v>-0.56843999999999995</v>
      </c>
      <c r="AW53" s="25">
        <v>-0.85824</v>
      </c>
      <c r="AX53" s="24">
        <v>6.2630000000000005E-2</v>
      </c>
      <c r="AY53" s="24">
        <v>1</v>
      </c>
      <c r="AZ53" s="24">
        <v>0.71411999999999998</v>
      </c>
      <c r="BA53" s="24">
        <v>5.16E-2</v>
      </c>
      <c r="BB53" s="25">
        <v>-0.39729999999999999</v>
      </c>
      <c r="BC53" s="25">
        <v>-0.76022999999999996</v>
      </c>
      <c r="BD53" s="24">
        <v>0.76022999999999996</v>
      </c>
      <c r="BE53" s="25">
        <v>-0.61504999999999999</v>
      </c>
      <c r="BF53" s="24">
        <v>0.18725</v>
      </c>
      <c r="BG53" s="24">
        <v>0.21367</v>
      </c>
      <c r="BH53" s="24">
        <v>4.3220000000000001E-2</v>
      </c>
    </row>
    <row r="54" spans="14:60" ht="15" x14ac:dyDescent="0.2">
      <c r="N54" s="23" t="s">
        <v>32</v>
      </c>
      <c r="O54" s="25">
        <v>-0.76690000000000003</v>
      </c>
      <c r="P54" s="24">
        <v>0.86119000000000001</v>
      </c>
      <c r="Q54" s="25">
        <v>-0.90554999999999997</v>
      </c>
      <c r="R54" s="25">
        <v>-0.91544000000000003</v>
      </c>
      <c r="S54" s="25">
        <v>-0.91576000000000002</v>
      </c>
      <c r="T54" s="25">
        <v>-0.9123</v>
      </c>
      <c r="U54" s="25">
        <v>-0.90815000000000001</v>
      </c>
      <c r="V54" s="24">
        <v>0.30631000000000003</v>
      </c>
      <c r="W54" s="24">
        <v>5.8099999999999999E-2</v>
      </c>
      <c r="X54" s="24">
        <v>5.16E-2</v>
      </c>
      <c r="Y54" s="24">
        <v>0.66468000000000005</v>
      </c>
      <c r="Z54" s="24">
        <v>1</v>
      </c>
      <c r="AA54" s="25">
        <v>-0.39376</v>
      </c>
      <c r="AB54" s="25">
        <v>-0.87031999999999998</v>
      </c>
      <c r="AC54" s="24">
        <v>0.87031999999999998</v>
      </c>
      <c r="AD54" s="25">
        <v>-0.71072999999999997</v>
      </c>
      <c r="AE54" s="24">
        <v>0.94943</v>
      </c>
      <c r="AF54" s="24">
        <v>0.71660999999999997</v>
      </c>
      <c r="AG54" s="25">
        <v>-0.12981999999999999</v>
      </c>
      <c r="AO54" s="23" t="s">
        <v>32</v>
      </c>
      <c r="AP54" s="25">
        <v>-0.25011</v>
      </c>
      <c r="AQ54" s="24">
        <v>0.86119000000000001</v>
      </c>
      <c r="AR54" s="25">
        <v>-0.90554999999999997</v>
      </c>
      <c r="AS54" s="25">
        <v>-0.91544000000000003</v>
      </c>
      <c r="AT54" s="25">
        <v>-0.91576000000000002</v>
      </c>
      <c r="AU54" s="25">
        <v>-0.9123</v>
      </c>
      <c r="AV54" s="25">
        <v>-0.90815000000000001</v>
      </c>
      <c r="AW54" s="25">
        <v>-0.27178999999999998</v>
      </c>
      <c r="AX54" s="24">
        <v>5.8099999999999999E-2</v>
      </c>
      <c r="AY54" s="24">
        <v>5.16E-2</v>
      </c>
      <c r="AZ54" s="24">
        <v>0.66468000000000005</v>
      </c>
      <c r="BA54" s="24">
        <v>1</v>
      </c>
      <c r="BB54" s="25">
        <v>-0.39376</v>
      </c>
      <c r="BC54" s="25">
        <v>-0.87031999999999998</v>
      </c>
      <c r="BD54" s="24">
        <v>0.87031999999999998</v>
      </c>
      <c r="BE54" s="25">
        <v>-0.71072999999999997</v>
      </c>
      <c r="BF54" s="24">
        <v>0.94943</v>
      </c>
      <c r="BG54" s="24">
        <v>0.81074000000000002</v>
      </c>
      <c r="BH54" s="25">
        <v>-0.12981999999999999</v>
      </c>
    </row>
    <row r="55" spans="14:60" ht="15" x14ac:dyDescent="0.2">
      <c r="N55" s="23" t="s">
        <v>33</v>
      </c>
      <c r="O55" s="24">
        <v>0.32580999999999999</v>
      </c>
      <c r="P55" s="25">
        <v>-0.12958</v>
      </c>
      <c r="Q55" s="24">
        <v>0.2356</v>
      </c>
      <c r="R55" s="24">
        <v>0.40073999999999999</v>
      </c>
      <c r="S55" s="24">
        <v>0.39101000000000002</v>
      </c>
      <c r="T55" s="24">
        <v>0.1885</v>
      </c>
      <c r="U55" s="24">
        <v>0.18113000000000001</v>
      </c>
      <c r="V55" s="25">
        <v>-2.504E-2</v>
      </c>
      <c r="W55" s="25">
        <v>-0.14262</v>
      </c>
      <c r="X55" s="25">
        <v>-0.39729999999999999</v>
      </c>
      <c r="Y55" s="25">
        <v>-0.47214</v>
      </c>
      <c r="Z55" s="25">
        <v>-0.39376</v>
      </c>
      <c r="AA55" s="24">
        <v>1</v>
      </c>
      <c r="AB55" s="24">
        <v>0.85748999999999997</v>
      </c>
      <c r="AC55" s="25">
        <v>-0.85748999999999997</v>
      </c>
      <c r="AD55" s="24">
        <v>0.82406000000000001</v>
      </c>
      <c r="AE55" s="24">
        <v>0.20727999999999999</v>
      </c>
      <c r="AF55" s="25">
        <v>-0.32418000000000002</v>
      </c>
      <c r="AG55" s="25">
        <v>-0.34538999999999997</v>
      </c>
      <c r="AO55" s="23" t="s">
        <v>33</v>
      </c>
      <c r="AP55" s="24">
        <v>0.14163999999999999</v>
      </c>
      <c r="AQ55" s="25">
        <v>-0.12958</v>
      </c>
      <c r="AR55" s="24">
        <v>0.2356</v>
      </c>
      <c r="AS55" s="24">
        <v>0.40073999999999999</v>
      </c>
      <c r="AT55" s="24">
        <v>0.39101000000000002</v>
      </c>
      <c r="AU55" s="24">
        <v>0.1885</v>
      </c>
      <c r="AV55" s="24">
        <v>0.18113000000000001</v>
      </c>
      <c r="AW55" s="24">
        <v>0.73870999999999998</v>
      </c>
      <c r="AX55" s="24">
        <v>0.48300999999999999</v>
      </c>
      <c r="AY55" s="25">
        <v>-0.39729999999999999</v>
      </c>
      <c r="AZ55" s="25">
        <v>-0.47214</v>
      </c>
      <c r="BA55" s="25">
        <v>-0.39376</v>
      </c>
      <c r="BB55" s="24">
        <v>1</v>
      </c>
      <c r="BC55" s="24">
        <v>0.85748999999999997</v>
      </c>
      <c r="BD55" s="25">
        <v>-0.85748999999999997</v>
      </c>
      <c r="BE55" s="24">
        <v>0.82406000000000001</v>
      </c>
      <c r="BF55" s="24">
        <v>0.20727999999999999</v>
      </c>
      <c r="BG55" s="25">
        <v>-0.39566000000000001</v>
      </c>
      <c r="BH55" s="25">
        <v>-0.34538999999999997</v>
      </c>
    </row>
    <row r="56" spans="14:60" ht="15" x14ac:dyDescent="0.2">
      <c r="N56" s="23" t="s">
        <v>34</v>
      </c>
      <c r="O56" s="24">
        <v>0.68228999999999995</v>
      </c>
      <c r="P56" s="25">
        <v>-0.59863999999999995</v>
      </c>
      <c r="Q56" s="24">
        <v>0.90307000000000004</v>
      </c>
      <c r="R56" s="24">
        <v>0.93328999999999995</v>
      </c>
      <c r="S56" s="24">
        <v>0.93398000000000003</v>
      </c>
      <c r="T56" s="24">
        <v>0.91864000000000001</v>
      </c>
      <c r="U56" s="24">
        <v>0.91244000000000003</v>
      </c>
      <c r="V56" s="25">
        <v>-0.17088</v>
      </c>
      <c r="W56" s="24">
        <v>0.32053999999999999</v>
      </c>
      <c r="X56" s="25">
        <v>-0.76022999999999996</v>
      </c>
      <c r="Y56" s="25">
        <v>-0.86482000000000003</v>
      </c>
      <c r="Z56" s="25">
        <v>-0.87031999999999998</v>
      </c>
      <c r="AA56" s="24">
        <v>0.85748999999999997</v>
      </c>
      <c r="AB56" s="24">
        <v>1</v>
      </c>
      <c r="AC56" s="25">
        <v>-1</v>
      </c>
      <c r="AD56" s="24">
        <v>0.95087999999999995</v>
      </c>
      <c r="AE56" s="25">
        <v>-0.92503999999999997</v>
      </c>
      <c r="AF56" s="25">
        <v>-0.71147000000000005</v>
      </c>
      <c r="AG56" s="25">
        <v>-0.21632000000000001</v>
      </c>
      <c r="AO56" s="23" t="s">
        <v>34</v>
      </c>
      <c r="AP56" s="25">
        <v>-0.64476</v>
      </c>
      <c r="AQ56" s="25">
        <v>-0.59863999999999995</v>
      </c>
      <c r="AR56" s="24">
        <v>0.90307000000000004</v>
      </c>
      <c r="AS56" s="24">
        <v>0.93328999999999995</v>
      </c>
      <c r="AT56" s="24">
        <v>0.93398000000000003</v>
      </c>
      <c r="AU56" s="24">
        <v>0.91864000000000001</v>
      </c>
      <c r="AV56" s="24">
        <v>0.91244000000000003</v>
      </c>
      <c r="AW56" s="24">
        <v>0.52653000000000005</v>
      </c>
      <c r="AX56" s="24">
        <v>0.32053999999999999</v>
      </c>
      <c r="AY56" s="25">
        <v>-0.76022999999999996</v>
      </c>
      <c r="AZ56" s="25">
        <v>-0.86482000000000003</v>
      </c>
      <c r="BA56" s="25">
        <v>-0.87031999999999998</v>
      </c>
      <c r="BB56" s="24">
        <v>0.85748999999999997</v>
      </c>
      <c r="BC56" s="24">
        <v>1</v>
      </c>
      <c r="BD56" s="25">
        <v>-1</v>
      </c>
      <c r="BE56" s="24">
        <v>0.95087999999999995</v>
      </c>
      <c r="BF56" s="25">
        <v>-0.92503999999999997</v>
      </c>
      <c r="BG56" s="25">
        <v>-0.99646000000000001</v>
      </c>
      <c r="BH56" s="25">
        <v>-0.21632000000000001</v>
      </c>
    </row>
    <row r="57" spans="14:60" ht="15" x14ac:dyDescent="0.2">
      <c r="N57" s="23" t="s">
        <v>35</v>
      </c>
      <c r="O57" s="25">
        <v>-0.68228999999999995</v>
      </c>
      <c r="P57" s="24">
        <v>0.59863999999999995</v>
      </c>
      <c r="Q57" s="25">
        <v>-0.90307000000000004</v>
      </c>
      <c r="R57" s="25">
        <v>-0.93328999999999995</v>
      </c>
      <c r="S57" s="25">
        <v>-0.93398000000000003</v>
      </c>
      <c r="T57" s="25">
        <v>-0.91864000000000001</v>
      </c>
      <c r="U57" s="25">
        <v>-0.91244000000000003</v>
      </c>
      <c r="V57" s="24">
        <v>0.17088</v>
      </c>
      <c r="W57" s="25">
        <v>-0.32053999999999999</v>
      </c>
      <c r="X57" s="24">
        <v>0.76022999999999996</v>
      </c>
      <c r="Y57" s="24">
        <v>0.86482000000000003</v>
      </c>
      <c r="Z57" s="24">
        <v>0.87031999999999998</v>
      </c>
      <c r="AA57" s="25">
        <v>-0.85748999999999997</v>
      </c>
      <c r="AB57" s="25">
        <v>-1</v>
      </c>
      <c r="AC57" s="24">
        <v>1</v>
      </c>
      <c r="AD57" s="25">
        <v>-0.95087999999999995</v>
      </c>
      <c r="AE57" s="24">
        <v>0.92503999999999997</v>
      </c>
      <c r="AF57" s="24">
        <v>0.71147000000000005</v>
      </c>
      <c r="AG57" s="24">
        <v>0.21632000000000001</v>
      </c>
      <c r="AO57" s="23" t="s">
        <v>35</v>
      </c>
      <c r="AP57" s="24">
        <v>0.64476</v>
      </c>
      <c r="AQ57" s="24">
        <v>0.59863999999999995</v>
      </c>
      <c r="AR57" s="25">
        <v>-0.90307000000000004</v>
      </c>
      <c r="AS57" s="25">
        <v>-0.93328999999999995</v>
      </c>
      <c r="AT57" s="25">
        <v>-0.93398000000000003</v>
      </c>
      <c r="AU57" s="25">
        <v>-0.91864000000000001</v>
      </c>
      <c r="AV57" s="25">
        <v>-0.91244000000000003</v>
      </c>
      <c r="AW57" s="25">
        <v>-0.52653000000000005</v>
      </c>
      <c r="AX57" s="25">
        <v>-0.32053999999999999</v>
      </c>
      <c r="AY57" s="24">
        <v>0.76022999999999996</v>
      </c>
      <c r="AZ57" s="24">
        <v>0.86482000000000003</v>
      </c>
      <c r="BA57" s="24">
        <v>0.87031999999999998</v>
      </c>
      <c r="BB57" s="25">
        <v>-0.85748999999999997</v>
      </c>
      <c r="BC57" s="25">
        <v>-1</v>
      </c>
      <c r="BD57" s="24">
        <v>1</v>
      </c>
      <c r="BE57" s="25">
        <v>-0.95087999999999995</v>
      </c>
      <c r="BF57" s="24">
        <v>0.92503999999999997</v>
      </c>
      <c r="BG57" s="24">
        <v>0.99646000000000001</v>
      </c>
      <c r="BH57" s="24">
        <v>0.21632000000000001</v>
      </c>
    </row>
    <row r="58" spans="14:60" ht="30" x14ac:dyDescent="0.2">
      <c r="N58" s="23" t="s">
        <v>36</v>
      </c>
      <c r="O58" s="24">
        <v>0.44678000000000001</v>
      </c>
      <c r="P58" s="25">
        <v>-0.41458</v>
      </c>
      <c r="Q58" s="24">
        <v>0.71636</v>
      </c>
      <c r="R58" s="24">
        <v>0.75302999999999998</v>
      </c>
      <c r="S58" s="24">
        <v>0.75078999999999996</v>
      </c>
      <c r="T58" s="24">
        <v>0.59560999999999997</v>
      </c>
      <c r="U58" s="24">
        <v>0.59804999999999997</v>
      </c>
      <c r="V58" s="25">
        <v>-0.18199000000000001</v>
      </c>
      <c r="W58" s="24">
        <v>0.25508999999999998</v>
      </c>
      <c r="X58" s="25">
        <v>-0.61504999999999999</v>
      </c>
      <c r="Y58" s="25">
        <v>-0.60509999999999997</v>
      </c>
      <c r="Z58" s="25">
        <v>-0.71072999999999997</v>
      </c>
      <c r="AA58" s="24">
        <v>0.82406000000000001</v>
      </c>
      <c r="AB58" s="24">
        <v>0.95087999999999995</v>
      </c>
      <c r="AC58" s="25">
        <v>-0.95087999999999995</v>
      </c>
      <c r="AD58" s="24">
        <v>1</v>
      </c>
      <c r="AE58" s="25">
        <v>-0.65105999999999997</v>
      </c>
      <c r="AF58" s="25">
        <v>-0.57684999999999997</v>
      </c>
      <c r="AG58" s="25">
        <v>-0.29025000000000001</v>
      </c>
      <c r="AO58" s="23" t="s">
        <v>36</v>
      </c>
      <c r="AP58" s="25">
        <v>-0.82465999999999995</v>
      </c>
      <c r="AQ58" s="25">
        <v>-0.41458</v>
      </c>
      <c r="AR58" s="24">
        <v>0.71636</v>
      </c>
      <c r="AS58" s="24">
        <v>0.75302999999999998</v>
      </c>
      <c r="AT58" s="24">
        <v>0.75078999999999996</v>
      </c>
      <c r="AU58" s="24">
        <v>0.59560999999999997</v>
      </c>
      <c r="AV58" s="24">
        <v>0.59804999999999997</v>
      </c>
      <c r="AW58" s="24">
        <v>0.38136999999999999</v>
      </c>
      <c r="AX58" s="24">
        <v>0.59687000000000001</v>
      </c>
      <c r="AY58" s="25">
        <v>-0.61504999999999999</v>
      </c>
      <c r="AZ58" s="25">
        <v>-0.60509999999999997</v>
      </c>
      <c r="BA58" s="25">
        <v>-0.71072999999999997</v>
      </c>
      <c r="BB58" s="24">
        <v>0.82406000000000001</v>
      </c>
      <c r="BC58" s="24">
        <v>0.95087999999999995</v>
      </c>
      <c r="BD58" s="25">
        <v>-0.95087999999999995</v>
      </c>
      <c r="BE58" s="24">
        <v>1</v>
      </c>
      <c r="BF58" s="25">
        <v>-0.65105999999999997</v>
      </c>
      <c r="BG58" s="25">
        <v>-0.37264999999999998</v>
      </c>
      <c r="BH58" s="25">
        <v>-0.29025000000000001</v>
      </c>
    </row>
    <row r="59" spans="14:60" ht="15" x14ac:dyDescent="0.2">
      <c r="N59" s="23" t="s">
        <v>50</v>
      </c>
      <c r="O59" s="25">
        <v>-0.37030000000000002</v>
      </c>
      <c r="P59" s="24">
        <v>0.77395000000000003</v>
      </c>
      <c r="Q59" s="25">
        <v>-0.71006999999999998</v>
      </c>
      <c r="R59" s="25">
        <v>-0.65790000000000004</v>
      </c>
      <c r="S59" s="25">
        <v>-0.66337999999999997</v>
      </c>
      <c r="T59" s="25">
        <v>-0.69911000000000001</v>
      </c>
      <c r="U59" s="25">
        <v>-0.70299999999999996</v>
      </c>
      <c r="V59" s="24">
        <v>0.32168999999999998</v>
      </c>
      <c r="W59" s="25">
        <v>-0.60468999999999995</v>
      </c>
      <c r="X59" s="24">
        <v>0.18725</v>
      </c>
      <c r="Y59" s="24">
        <v>0.34232000000000001</v>
      </c>
      <c r="Z59" s="24">
        <v>0.94943</v>
      </c>
      <c r="AA59" s="24">
        <v>0.20727999999999999</v>
      </c>
      <c r="AB59" s="25">
        <v>-0.92503999999999997</v>
      </c>
      <c r="AC59" s="24">
        <v>0.92503999999999997</v>
      </c>
      <c r="AD59" s="25">
        <v>-0.65105999999999997</v>
      </c>
      <c r="AE59" s="24">
        <v>1</v>
      </c>
      <c r="AF59" s="24">
        <v>0.63563000000000003</v>
      </c>
      <c r="AG59" s="24">
        <v>0.22034000000000001</v>
      </c>
      <c r="AO59" s="23" t="s">
        <v>50</v>
      </c>
      <c r="AP59" s="24">
        <v>0.21536</v>
      </c>
      <c r="AQ59" s="24">
        <v>0.77395000000000003</v>
      </c>
      <c r="AR59" s="25">
        <v>-0.71006999999999998</v>
      </c>
      <c r="AS59" s="25">
        <v>-0.65790000000000004</v>
      </c>
      <c r="AT59" s="25">
        <v>-0.66337999999999997</v>
      </c>
      <c r="AU59" s="25">
        <v>-0.69911000000000001</v>
      </c>
      <c r="AV59" s="25">
        <v>-0.70299999999999996</v>
      </c>
      <c r="AW59" s="25">
        <v>-0.39056999999999997</v>
      </c>
      <c r="AX59" s="25">
        <v>-2.2429999999999999E-2</v>
      </c>
      <c r="AY59" s="24">
        <v>0.18725</v>
      </c>
      <c r="AZ59" s="24">
        <v>0.34232000000000001</v>
      </c>
      <c r="BA59" s="24">
        <v>0.94943</v>
      </c>
      <c r="BB59" s="24">
        <v>0.20727999999999999</v>
      </c>
      <c r="BC59" s="25">
        <v>-0.92503999999999997</v>
      </c>
      <c r="BD59" s="24">
        <v>0.92503999999999997</v>
      </c>
      <c r="BE59" s="25">
        <v>-0.65105999999999997</v>
      </c>
      <c r="BF59" s="24">
        <v>1</v>
      </c>
      <c r="BG59" s="24">
        <v>0.43703999999999998</v>
      </c>
      <c r="BH59" s="24">
        <v>0.22034000000000001</v>
      </c>
    </row>
    <row r="60" spans="14:60" ht="15" x14ac:dyDescent="0.2">
      <c r="N60" s="23" t="s">
        <v>37</v>
      </c>
      <c r="O60" s="25">
        <v>-0.43193999999999999</v>
      </c>
      <c r="P60" s="24">
        <v>0.23350000000000001</v>
      </c>
      <c r="Q60" s="25">
        <v>-0.41160999999999998</v>
      </c>
      <c r="R60" s="25">
        <v>-0.47436</v>
      </c>
      <c r="S60" s="25">
        <v>-0.47591</v>
      </c>
      <c r="T60" s="25">
        <v>-0.47039999999999998</v>
      </c>
      <c r="U60" s="25">
        <v>-0.46121000000000001</v>
      </c>
      <c r="V60" s="24">
        <v>0.70248999999999995</v>
      </c>
      <c r="W60" s="25">
        <v>-0.55713000000000001</v>
      </c>
      <c r="X60" s="24">
        <v>4.9169999999999998E-2</v>
      </c>
      <c r="Y60" s="24">
        <v>0.45173999999999997</v>
      </c>
      <c r="Z60" s="24">
        <v>0.71660999999999997</v>
      </c>
      <c r="AA60" s="25">
        <v>-0.32418000000000002</v>
      </c>
      <c r="AB60" s="25">
        <v>-0.71147000000000005</v>
      </c>
      <c r="AC60" s="24">
        <v>0.71147000000000005</v>
      </c>
      <c r="AD60" s="25">
        <v>-0.57684999999999997</v>
      </c>
      <c r="AE60" s="24">
        <v>0.63563000000000003</v>
      </c>
      <c r="AF60" s="24">
        <v>1</v>
      </c>
      <c r="AG60" s="24">
        <v>0.64249999999999996</v>
      </c>
      <c r="AO60" s="23" t="s">
        <v>37</v>
      </c>
      <c r="AP60" s="25">
        <v>-0.18809999999999999</v>
      </c>
      <c r="AQ60" s="24">
        <v>0.61414000000000002</v>
      </c>
      <c r="AR60" s="25">
        <v>-0.29758000000000001</v>
      </c>
      <c r="AS60" s="25">
        <v>-0.38152000000000003</v>
      </c>
      <c r="AT60" s="25">
        <v>-0.38296999999999998</v>
      </c>
      <c r="AU60" s="25">
        <v>-0.39035999999999998</v>
      </c>
      <c r="AV60" s="25">
        <v>-0.38540000000000002</v>
      </c>
      <c r="AW60" s="25">
        <v>-0.59524999999999995</v>
      </c>
      <c r="AX60" s="25">
        <v>-0.29100999999999999</v>
      </c>
      <c r="AY60" s="24">
        <v>0.21367</v>
      </c>
      <c r="AZ60" s="24">
        <v>0.53061999999999998</v>
      </c>
      <c r="BA60" s="24">
        <v>0.81074000000000002</v>
      </c>
      <c r="BB60" s="25">
        <v>-0.39566000000000001</v>
      </c>
      <c r="BC60" s="25">
        <v>-0.99646000000000001</v>
      </c>
      <c r="BD60" s="24">
        <v>0.99646000000000001</v>
      </c>
      <c r="BE60" s="25">
        <v>-0.37264999999999998</v>
      </c>
      <c r="BF60" s="24">
        <v>0.43703999999999998</v>
      </c>
      <c r="BG60" s="24">
        <v>1</v>
      </c>
      <c r="BH60" s="24">
        <v>0.71526000000000001</v>
      </c>
    </row>
    <row r="61" spans="14:60" ht="15" x14ac:dyDescent="0.2">
      <c r="N61" s="23" t="s">
        <v>38</v>
      </c>
      <c r="O61" s="25">
        <v>-0.15701000000000001</v>
      </c>
      <c r="P61" s="25">
        <v>-0.61380000000000001</v>
      </c>
      <c r="Q61" s="25">
        <v>-8.8239999999999999E-2</v>
      </c>
      <c r="R61" s="25">
        <v>-0.18029999999999999</v>
      </c>
      <c r="S61" s="25">
        <v>-0.18335000000000001</v>
      </c>
      <c r="T61" s="25">
        <v>-0.24006</v>
      </c>
      <c r="U61" s="25">
        <v>-0.23486000000000001</v>
      </c>
      <c r="V61" s="25">
        <v>-0.14105000000000001</v>
      </c>
      <c r="W61" s="25">
        <v>-0.80396999999999996</v>
      </c>
      <c r="X61" s="24">
        <v>4.3220000000000001E-2</v>
      </c>
      <c r="Y61" s="24">
        <v>0.39515</v>
      </c>
      <c r="Z61" s="25">
        <v>-0.12981999999999999</v>
      </c>
      <c r="AA61" s="25">
        <v>-0.34538999999999997</v>
      </c>
      <c r="AB61" s="25">
        <v>-0.21632000000000001</v>
      </c>
      <c r="AC61" s="24">
        <v>0.21632000000000001</v>
      </c>
      <c r="AD61" s="25">
        <v>-0.29025000000000001</v>
      </c>
      <c r="AE61" s="24">
        <v>0.22034000000000001</v>
      </c>
      <c r="AF61" s="24">
        <v>0.64249999999999996</v>
      </c>
      <c r="AG61" s="24">
        <v>1</v>
      </c>
      <c r="AO61" s="23" t="s">
        <v>38</v>
      </c>
      <c r="AP61" s="25">
        <v>-8.5569999999999993E-2</v>
      </c>
      <c r="AQ61" s="25">
        <v>-0.61380000000000001</v>
      </c>
      <c r="AR61" s="25">
        <v>-8.8239999999999999E-2</v>
      </c>
      <c r="AS61" s="25">
        <v>-0.18029999999999999</v>
      </c>
      <c r="AT61" s="25">
        <v>-0.18335000000000001</v>
      </c>
      <c r="AU61" s="25">
        <v>-0.24006</v>
      </c>
      <c r="AV61" s="25">
        <v>-0.23486000000000001</v>
      </c>
      <c r="AW61" s="25">
        <v>-0.55750999999999995</v>
      </c>
      <c r="AX61" s="25">
        <v>-0.48942999999999998</v>
      </c>
      <c r="AY61" s="24">
        <v>4.3220000000000001E-2</v>
      </c>
      <c r="AZ61" s="24">
        <v>0.39515</v>
      </c>
      <c r="BA61" s="25">
        <v>-0.12981999999999999</v>
      </c>
      <c r="BB61" s="25">
        <v>-0.34538999999999997</v>
      </c>
      <c r="BC61" s="25">
        <v>-0.21632000000000001</v>
      </c>
      <c r="BD61" s="24">
        <v>0.21632000000000001</v>
      </c>
      <c r="BE61" s="25">
        <v>-0.29025000000000001</v>
      </c>
      <c r="BF61" s="24">
        <v>0.22034000000000001</v>
      </c>
      <c r="BG61" s="24">
        <v>0.71526000000000001</v>
      </c>
      <c r="BH61" s="24">
        <v>1</v>
      </c>
    </row>
  </sheetData>
  <mergeCells count="10">
    <mergeCell ref="N41:AG41"/>
    <mergeCell ref="AO41:BH41"/>
    <mergeCell ref="N42:AG42"/>
    <mergeCell ref="AO42:BH42"/>
    <mergeCell ref="A4:H4"/>
    <mergeCell ref="N4:U4"/>
    <mergeCell ref="AA4:AH4"/>
    <mergeCell ref="AN4:AT4"/>
    <mergeCell ref="N40:AG40"/>
    <mergeCell ref="AO40:BH40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64"/>
  <sheetViews>
    <sheetView zoomScale="70" zoomScaleNormal="70" workbookViewId="0">
      <selection activeCell="F34" sqref="F34"/>
    </sheetView>
  </sheetViews>
  <sheetFormatPr defaultRowHeight="14.25" x14ac:dyDescent="0.2"/>
  <cols>
    <col min="1" max="1" width="9.140625" style="2"/>
    <col min="2" max="2" width="9.28515625" style="2" bestFit="1" customWidth="1"/>
    <col min="3" max="3" width="9.85546875" style="2" bestFit="1" customWidth="1"/>
    <col min="4" max="4" width="11" style="2" bestFit="1" customWidth="1"/>
    <col min="5" max="7" width="9.28515625" style="2" bestFit="1" customWidth="1"/>
    <col min="8" max="9" width="9.140625" style="2"/>
    <col min="10" max="10" width="10.140625" style="2" bestFit="1" customWidth="1"/>
    <col min="11" max="12" width="9.28515625" style="2" bestFit="1" customWidth="1"/>
    <col min="13" max="13" width="9.140625" style="2"/>
    <col min="14" max="14" width="13.7109375" style="2" customWidth="1"/>
    <col min="15" max="15" width="9.28515625" style="3" bestFit="1" customWidth="1"/>
    <col min="16" max="16" width="9.85546875" style="3" bestFit="1" customWidth="1"/>
    <col min="17" max="17" width="11" style="3" bestFit="1" customWidth="1"/>
    <col min="18" max="18" width="10.5703125" style="3" customWidth="1"/>
    <col min="19" max="19" width="12.140625" style="3" customWidth="1"/>
    <col min="20" max="20" width="10.7109375" style="2" bestFit="1" customWidth="1"/>
    <col min="21" max="22" width="10.5703125" style="2" customWidth="1"/>
    <col min="23" max="23" width="9.28515625" style="2" bestFit="1" customWidth="1"/>
    <col min="24" max="24" width="15.7109375" style="2" customWidth="1"/>
    <col min="25" max="25" width="16.5703125" style="2" customWidth="1"/>
    <col min="26" max="33" width="9.28515625" style="2" bestFit="1" customWidth="1"/>
    <col min="34" max="35" width="9.140625" style="2"/>
    <col min="36" max="38" width="9.28515625" style="2" bestFit="1" customWidth="1"/>
    <col min="39" max="40" width="9.140625" style="2"/>
    <col min="41" max="41" width="9.28515625" style="2" bestFit="1" customWidth="1"/>
    <col min="42" max="42" width="9.85546875" style="2" bestFit="1" customWidth="1"/>
    <col min="43" max="43" width="11" style="2" bestFit="1" customWidth="1"/>
    <col min="44" max="46" width="9.28515625" style="2" bestFit="1" customWidth="1"/>
    <col min="47" max="49" width="9.140625" style="2"/>
    <col min="50" max="50" width="9.28515625" style="2" bestFit="1" customWidth="1"/>
    <col min="51" max="51" width="10" style="2" bestFit="1" customWidth="1"/>
    <col min="52" max="52" width="9.28515625" style="2" bestFit="1" customWidth="1"/>
    <col min="53" max="53" width="10" style="2" bestFit="1" customWidth="1"/>
    <col min="54" max="54" width="9.28515625" style="2" bestFit="1" customWidth="1"/>
    <col min="55" max="55" width="10" style="2" bestFit="1" customWidth="1"/>
    <col min="56" max="16384" width="9.140625" style="2"/>
  </cols>
  <sheetData>
    <row r="1" spans="1:55" x14ac:dyDescent="0.2">
      <c r="A1" s="1" t="s">
        <v>69</v>
      </c>
      <c r="N1" s="2" t="str">
        <f>A1</f>
        <v>L1_PEAS_Dry</v>
      </c>
      <c r="AA1" s="2" t="str">
        <f>N1</f>
        <v>L1_PEAS_Dry</v>
      </c>
      <c r="AN1" s="2" t="str">
        <f>N1</f>
        <v>L1_PEAS_Dry</v>
      </c>
      <c r="AW1" s="2" t="str">
        <f>N1</f>
        <v>L1_PEAS_Dry</v>
      </c>
    </row>
    <row r="2" spans="1:55" ht="15" x14ac:dyDescent="0.2">
      <c r="A2" s="2" t="s">
        <v>1</v>
      </c>
      <c r="N2" s="2" t="s">
        <v>1</v>
      </c>
      <c r="AA2" s="4" t="s">
        <v>2</v>
      </c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 t="s">
        <v>2</v>
      </c>
      <c r="AO2" s="4"/>
      <c r="AP2" s="4"/>
      <c r="AQ2" s="4"/>
      <c r="AR2" s="4"/>
      <c r="AS2" s="4"/>
      <c r="AT2" s="4"/>
      <c r="AU2" s="4"/>
    </row>
    <row r="3" spans="1:55" ht="15" thickBot="1" x14ac:dyDescent="0.25">
      <c r="A3" s="2" t="s">
        <v>70</v>
      </c>
      <c r="N3" s="2" t="s">
        <v>70</v>
      </c>
      <c r="AA3" s="2" t="s">
        <v>70</v>
      </c>
      <c r="AN3" s="2" t="s">
        <v>70</v>
      </c>
      <c r="AW3" s="2" t="s">
        <v>70</v>
      </c>
    </row>
    <row r="4" spans="1:55" ht="15.75" x14ac:dyDescent="0.25">
      <c r="A4" s="5" t="s">
        <v>4</v>
      </c>
      <c r="B4" s="6"/>
      <c r="C4" s="6"/>
      <c r="D4" s="6"/>
      <c r="E4" s="6"/>
      <c r="F4" s="6"/>
      <c r="G4" s="6"/>
      <c r="H4" s="6"/>
      <c r="I4" s="7"/>
      <c r="J4" s="7"/>
      <c r="N4" s="5" t="s">
        <v>4</v>
      </c>
      <c r="O4" s="6"/>
      <c r="P4" s="6"/>
      <c r="Q4" s="6"/>
      <c r="R4" s="6"/>
      <c r="S4" s="6"/>
      <c r="T4" s="6"/>
      <c r="U4" s="6"/>
      <c r="V4" s="7"/>
      <c r="AA4" s="5" t="s">
        <v>71</v>
      </c>
      <c r="AB4" s="6"/>
      <c r="AC4" s="6"/>
      <c r="AD4" s="6"/>
      <c r="AE4" s="6"/>
      <c r="AF4" s="6"/>
      <c r="AG4" s="6"/>
      <c r="AH4" s="6"/>
      <c r="AI4" s="4"/>
      <c r="AJ4" s="4"/>
      <c r="AK4" s="4"/>
      <c r="AL4" s="4"/>
      <c r="AM4" s="4"/>
      <c r="AN4" s="5" t="s">
        <v>4</v>
      </c>
      <c r="AO4" s="6"/>
      <c r="AP4" s="6"/>
      <c r="AQ4" s="6"/>
      <c r="AR4" s="6"/>
      <c r="AS4" s="6"/>
      <c r="AT4" s="6"/>
      <c r="AU4" s="8"/>
      <c r="AW4" s="9" t="s">
        <v>5</v>
      </c>
      <c r="AX4" s="9"/>
      <c r="AY4" s="9"/>
      <c r="AZ4" s="9"/>
      <c r="BA4" s="9"/>
      <c r="BB4" s="9"/>
      <c r="BC4" s="9"/>
    </row>
    <row r="5" spans="1:55" ht="30" x14ac:dyDescent="0.25">
      <c r="A5" s="10" t="s">
        <v>6</v>
      </c>
      <c r="B5" s="11" t="s">
        <v>7</v>
      </c>
      <c r="C5" s="11" t="s">
        <v>8</v>
      </c>
      <c r="D5" s="11" t="s">
        <v>9</v>
      </c>
      <c r="E5" s="11" t="s">
        <v>10</v>
      </c>
      <c r="F5" s="11" t="s">
        <v>11</v>
      </c>
      <c r="G5" s="11" t="s">
        <v>12</v>
      </c>
      <c r="H5" s="11" t="s">
        <v>13</v>
      </c>
      <c r="I5" s="11"/>
      <c r="J5" s="7" t="s">
        <v>14</v>
      </c>
      <c r="K5" s="7" t="s">
        <v>15</v>
      </c>
      <c r="L5" s="7" t="s">
        <v>16</v>
      </c>
      <c r="N5" s="10" t="s">
        <v>6</v>
      </c>
      <c r="O5" s="11" t="s">
        <v>7</v>
      </c>
      <c r="P5" s="11" t="s">
        <v>8</v>
      </c>
      <c r="Q5" s="11" t="s">
        <v>9</v>
      </c>
      <c r="R5" s="11" t="s">
        <v>10</v>
      </c>
      <c r="S5" s="11" t="s">
        <v>11</v>
      </c>
      <c r="T5" s="11" t="s">
        <v>12</v>
      </c>
      <c r="U5" s="11" t="s">
        <v>13</v>
      </c>
      <c r="V5" s="11"/>
      <c r="W5" s="7" t="s">
        <v>14</v>
      </c>
      <c r="X5" s="7" t="s">
        <v>15</v>
      </c>
      <c r="Y5" s="7" t="s">
        <v>16</v>
      </c>
      <c r="AA5" s="10" t="s">
        <v>6</v>
      </c>
      <c r="AB5" s="11" t="s">
        <v>7</v>
      </c>
      <c r="AC5" s="11" t="s">
        <v>8</v>
      </c>
      <c r="AD5" s="11" t="s">
        <v>9</v>
      </c>
      <c r="AE5" s="11" t="s">
        <v>10</v>
      </c>
      <c r="AF5" s="11" t="s">
        <v>11</v>
      </c>
      <c r="AG5" s="11" t="s">
        <v>12</v>
      </c>
      <c r="AH5" s="11" t="s">
        <v>13</v>
      </c>
      <c r="AI5" s="4"/>
      <c r="AJ5" s="7" t="s">
        <v>14</v>
      </c>
      <c r="AK5" s="7" t="s">
        <v>15</v>
      </c>
      <c r="AL5" s="7" t="s">
        <v>16</v>
      </c>
      <c r="AM5" s="4"/>
      <c r="AN5" s="10" t="s">
        <v>6</v>
      </c>
      <c r="AO5" s="11" t="s">
        <v>7</v>
      </c>
      <c r="AP5" s="11" t="s">
        <v>8</v>
      </c>
      <c r="AQ5" s="11" t="s">
        <v>9</v>
      </c>
      <c r="AR5" s="11" t="s">
        <v>10</v>
      </c>
      <c r="AS5" s="11" t="s">
        <v>11</v>
      </c>
      <c r="AT5" s="11" t="s">
        <v>12</v>
      </c>
      <c r="AU5" s="11"/>
      <c r="AW5" s="9" t="s">
        <v>6</v>
      </c>
      <c r="AX5" s="9" t="s">
        <v>17</v>
      </c>
      <c r="AY5" s="9" t="s">
        <v>18</v>
      </c>
      <c r="AZ5" s="9" t="s">
        <v>19</v>
      </c>
      <c r="BA5" s="9" t="s">
        <v>18</v>
      </c>
      <c r="BB5" s="9" t="s">
        <v>20</v>
      </c>
      <c r="BC5" s="9" t="s">
        <v>18</v>
      </c>
    </row>
    <row r="6" spans="1:55" ht="15.75" x14ac:dyDescent="0.25">
      <c r="A6" s="10" t="s">
        <v>21</v>
      </c>
      <c r="B6" s="12">
        <v>240</v>
      </c>
      <c r="C6" s="12">
        <v>89.161670000000001</v>
      </c>
      <c r="D6" s="12">
        <v>1.5203599999999999</v>
      </c>
      <c r="E6" s="12">
        <v>21399</v>
      </c>
      <c r="F6" s="12">
        <v>84.4</v>
      </c>
      <c r="G6" s="12">
        <v>93.6</v>
      </c>
      <c r="H6" s="12" t="s">
        <v>21</v>
      </c>
      <c r="I6" s="12"/>
      <c r="J6" s="13">
        <f>IF(D6=".","",3.5*D6)</f>
        <v>5.3212599999999997</v>
      </c>
      <c r="K6" s="13">
        <f>IF(J6="","",C6-J6)</f>
        <v>83.840410000000006</v>
      </c>
      <c r="L6" s="13">
        <f>IF(J6="","",C6+J6)</f>
        <v>94.482929999999996</v>
      </c>
      <c r="N6" s="10" t="s">
        <v>21</v>
      </c>
      <c r="O6" s="12">
        <v>240</v>
      </c>
      <c r="P6" s="12">
        <v>89.161670000000001</v>
      </c>
      <c r="Q6" s="12">
        <v>1.5203599999999999</v>
      </c>
      <c r="R6" s="12">
        <v>21399</v>
      </c>
      <c r="S6" s="12">
        <v>84.4</v>
      </c>
      <c r="T6" s="12">
        <v>93.6</v>
      </c>
      <c r="U6" s="12" t="s">
        <v>21</v>
      </c>
      <c r="V6" s="12"/>
      <c r="W6" s="13">
        <f>IF(Q6=".","",3.5*Q6)</f>
        <v>5.3212599999999997</v>
      </c>
      <c r="X6" s="13">
        <f>IF(W6="","",P6-W6)</f>
        <v>83.840410000000006</v>
      </c>
      <c r="Y6" s="13">
        <f>IF(W6="","",P6+W6)</f>
        <v>94.482929999999996</v>
      </c>
      <c r="AA6" s="10" t="s">
        <v>21</v>
      </c>
      <c r="AB6" s="12">
        <v>240</v>
      </c>
      <c r="AC6" s="12">
        <v>89.161670000000001</v>
      </c>
      <c r="AD6" s="12">
        <v>1.5203599999999999</v>
      </c>
      <c r="AE6" s="12">
        <v>21399</v>
      </c>
      <c r="AF6" s="12">
        <v>84.4</v>
      </c>
      <c r="AG6" s="12">
        <v>93.6</v>
      </c>
      <c r="AH6" s="12" t="s">
        <v>21</v>
      </c>
      <c r="AI6" s="4"/>
      <c r="AJ6" s="13">
        <f>IF(AD6=".","",3.5*AD6)</f>
        <v>5.3212599999999997</v>
      </c>
      <c r="AK6" s="13">
        <f>IF(AJ6="","",AC6-AJ6)</f>
        <v>83.840410000000006</v>
      </c>
      <c r="AL6" s="13">
        <f>IF(AJ6="","",AC6+AJ6)</f>
        <v>94.482929999999996</v>
      </c>
      <c r="AM6" s="4"/>
      <c r="AN6" s="10" t="s">
        <v>21</v>
      </c>
      <c r="AO6" s="12">
        <v>240</v>
      </c>
      <c r="AP6" s="12">
        <v>89.161670000000001</v>
      </c>
      <c r="AQ6" s="12">
        <v>1.5203599999999999</v>
      </c>
      <c r="AR6" s="12">
        <v>21399</v>
      </c>
      <c r="AS6" s="12">
        <v>84.4</v>
      </c>
      <c r="AT6" s="12">
        <v>93.6</v>
      </c>
      <c r="AU6" s="12"/>
      <c r="AW6" s="15" t="str">
        <f t="shared" ref="AW6:AW35" si="0">AN6</f>
        <v>DM</v>
      </c>
      <c r="AX6" s="16">
        <f>AO6-O6</f>
        <v>0</v>
      </c>
      <c r="AY6" s="17">
        <f>IF(AX6&lt;&gt;0,AX6/O6,0)</f>
        <v>0</v>
      </c>
      <c r="AZ6" s="18">
        <f>IF((AND(AP6&lt;&gt;".",P6&lt;&gt;".")),AP6-P6,".")</f>
        <v>0</v>
      </c>
      <c r="BA6" s="17">
        <f>IF((AND(P6 &lt;&gt;".",AZ6&lt;&gt;".")),AZ6/P6,".")</f>
        <v>0</v>
      </c>
      <c r="BB6" s="18">
        <f>IF((AND(Q6&lt;&gt;".",AQ6&lt;&gt;".")),AQ6-Q6,".")</f>
        <v>0</v>
      </c>
      <c r="BC6" s="17">
        <f>IF((AND(BB6&lt;&gt;".",Q6&lt;&gt;".")),BB6/Q6,".")</f>
        <v>0</v>
      </c>
    </row>
    <row r="7" spans="1:55" ht="15.75" x14ac:dyDescent="0.25">
      <c r="A7" s="10" t="s">
        <v>22</v>
      </c>
      <c r="B7" s="12">
        <v>62</v>
      </c>
      <c r="C7" s="12">
        <v>3.7545199999999999</v>
      </c>
      <c r="D7" s="12">
        <v>1.0562400000000001</v>
      </c>
      <c r="E7" s="12">
        <v>232.78</v>
      </c>
      <c r="F7" s="12">
        <v>2.0499999999999998</v>
      </c>
      <c r="G7" s="12">
        <v>7</v>
      </c>
      <c r="H7" s="12" t="s">
        <v>22</v>
      </c>
      <c r="I7" s="12"/>
      <c r="J7" s="13">
        <f t="shared" ref="J7:J35" si="1">IF(D7=".","",3.5*D7)</f>
        <v>3.6968400000000003</v>
      </c>
      <c r="K7" s="13">
        <f t="shared" ref="K7:K35" si="2">IF(J7="","",C7-J7)</f>
        <v>5.7679999999999509E-2</v>
      </c>
      <c r="L7" s="13">
        <f t="shared" ref="L7:L35" si="3">IF(J7="","",C7+J7)</f>
        <v>7.4513600000000002</v>
      </c>
      <c r="N7" s="10" t="s">
        <v>22</v>
      </c>
      <c r="O7" s="12">
        <v>62</v>
      </c>
      <c r="P7" s="12">
        <v>3.7545199999999999</v>
      </c>
      <c r="Q7" s="12">
        <v>1.0562400000000001</v>
      </c>
      <c r="R7" s="12">
        <v>232.78</v>
      </c>
      <c r="S7" s="12">
        <v>2.0499999999999998</v>
      </c>
      <c r="T7" s="12">
        <v>7</v>
      </c>
      <c r="U7" s="12" t="s">
        <v>22</v>
      </c>
      <c r="V7" s="12"/>
      <c r="W7" s="13">
        <f t="shared" ref="W7:W35" si="4">IF(Q7=".","",3.5*Q7)</f>
        <v>3.6968400000000003</v>
      </c>
      <c r="X7" s="13">
        <f t="shared" ref="X7:X35" si="5">IF(W7="","",P7-W7)</f>
        <v>5.7679999999999509E-2</v>
      </c>
      <c r="Y7" s="13">
        <f t="shared" ref="Y7:Y35" si="6">IF(W7="","",P7+W7)</f>
        <v>7.4513600000000002</v>
      </c>
      <c r="AA7" s="10" t="s">
        <v>22</v>
      </c>
      <c r="AB7" s="12">
        <v>62</v>
      </c>
      <c r="AC7" s="12">
        <v>3.7545199999999999</v>
      </c>
      <c r="AD7" s="12">
        <v>1.0562400000000001</v>
      </c>
      <c r="AE7" s="12">
        <v>232.78</v>
      </c>
      <c r="AF7" s="12">
        <v>2.0499999999999998</v>
      </c>
      <c r="AG7" s="12">
        <v>7</v>
      </c>
      <c r="AH7" s="12" t="s">
        <v>22</v>
      </c>
      <c r="AI7" s="4"/>
      <c r="AJ7" s="13">
        <f t="shared" ref="AJ7:AJ35" si="7">IF(AD7=".","",3.5*AD7)</f>
        <v>3.6968400000000003</v>
      </c>
      <c r="AK7" s="13">
        <f t="shared" ref="AK7:AK35" si="8">IF(AJ7="","",AC7-AJ7)</f>
        <v>5.7679999999999509E-2</v>
      </c>
      <c r="AL7" s="13">
        <f t="shared" ref="AL7:AL35" si="9">IF(AJ7="","",AC7+AJ7)</f>
        <v>7.4513600000000002</v>
      </c>
      <c r="AM7" s="4"/>
      <c r="AN7" s="10" t="s">
        <v>22</v>
      </c>
      <c r="AO7" s="12">
        <v>62</v>
      </c>
      <c r="AP7" s="12">
        <v>3.7545199999999999</v>
      </c>
      <c r="AQ7" s="12">
        <v>1.0562400000000001</v>
      </c>
      <c r="AR7" s="12">
        <v>232.78</v>
      </c>
      <c r="AS7" s="12">
        <v>2.0499999999999998</v>
      </c>
      <c r="AT7" s="12">
        <v>7</v>
      </c>
      <c r="AU7" s="12"/>
      <c r="AW7" s="15" t="str">
        <f t="shared" si="0"/>
        <v>Ash</v>
      </c>
      <c r="AX7" s="16">
        <f t="shared" ref="AX7:AX35" si="10">AO7-O7</f>
        <v>0</v>
      </c>
      <c r="AY7" s="17">
        <f t="shared" ref="AY7:AY35" si="11">IF(AX7&lt;&gt;0,AX7/O7,0)</f>
        <v>0</v>
      </c>
      <c r="AZ7" s="18">
        <f t="shared" ref="AZ7:AZ35" si="12">IF((AND(AP7&lt;&gt;".",P7&lt;&gt;".")),AP7-P7,".")</f>
        <v>0</v>
      </c>
      <c r="BA7" s="17">
        <f t="shared" ref="BA7:BA35" si="13">IF((AND(P7 &lt;&gt;".",AZ7&lt;&gt;".")),AZ7/P7,".")</f>
        <v>0</v>
      </c>
      <c r="BB7" s="18">
        <f t="shared" ref="BB7:BB35" si="14">IF((AND(Q7&lt;&gt;".",AQ7&lt;&gt;".")),AQ7-Q7,".")</f>
        <v>0</v>
      </c>
      <c r="BC7" s="17">
        <f t="shared" ref="BC7:BC35" si="15">IF((AND(BB7&lt;&gt;".",Q7&lt;&gt;".")),BB7/Q7,".")</f>
        <v>0</v>
      </c>
    </row>
    <row r="8" spans="1:55" ht="15.75" x14ac:dyDescent="0.25">
      <c r="A8" s="10" t="s">
        <v>23</v>
      </c>
      <c r="B8" s="12">
        <v>186</v>
      </c>
      <c r="C8" s="12">
        <v>80.956990000000005</v>
      </c>
      <c r="D8" s="12">
        <v>3.65665</v>
      </c>
      <c r="E8" s="12">
        <v>15058</v>
      </c>
      <c r="F8" s="12">
        <v>60</v>
      </c>
      <c r="G8" s="12">
        <v>94</v>
      </c>
      <c r="H8" s="12" t="s">
        <v>23</v>
      </c>
      <c r="I8" s="12"/>
      <c r="J8" s="13">
        <f t="shared" si="1"/>
        <v>12.798275</v>
      </c>
      <c r="K8" s="13">
        <f t="shared" si="2"/>
        <v>68.158715000000001</v>
      </c>
      <c r="L8" s="13">
        <f t="shared" si="3"/>
        <v>93.755265000000009</v>
      </c>
      <c r="N8" s="10" t="s">
        <v>23</v>
      </c>
      <c r="O8" s="12">
        <v>186</v>
      </c>
      <c r="P8" s="12">
        <v>80.956990000000005</v>
      </c>
      <c r="Q8" s="12">
        <v>3.65665</v>
      </c>
      <c r="R8" s="12">
        <v>15058</v>
      </c>
      <c r="S8" s="12">
        <v>60</v>
      </c>
      <c r="T8" s="12">
        <v>94</v>
      </c>
      <c r="U8" s="12" t="s">
        <v>23</v>
      </c>
      <c r="V8" s="12"/>
      <c r="W8" s="13">
        <f t="shared" si="4"/>
        <v>12.798275</v>
      </c>
      <c r="X8" s="14">
        <f t="shared" si="5"/>
        <v>68.158715000000001</v>
      </c>
      <c r="Y8" s="14">
        <f t="shared" si="6"/>
        <v>93.755265000000009</v>
      </c>
      <c r="AA8" s="10" t="s">
        <v>23</v>
      </c>
      <c r="AB8" s="12">
        <v>183</v>
      </c>
      <c r="AC8" s="12">
        <v>81.081969999999998</v>
      </c>
      <c r="AD8" s="12">
        <v>2.99979</v>
      </c>
      <c r="AE8" s="12">
        <v>14838</v>
      </c>
      <c r="AF8" s="12">
        <v>70</v>
      </c>
      <c r="AG8" s="12">
        <v>91</v>
      </c>
      <c r="AH8" s="12" t="s">
        <v>23</v>
      </c>
      <c r="AI8" s="4"/>
      <c r="AJ8" s="13">
        <f t="shared" si="7"/>
        <v>10.499264999999999</v>
      </c>
      <c r="AK8" s="14">
        <f t="shared" si="8"/>
        <v>70.582705000000004</v>
      </c>
      <c r="AL8" s="13">
        <f t="shared" si="9"/>
        <v>91.581234999999992</v>
      </c>
      <c r="AM8" s="4"/>
      <c r="AN8" s="10" t="s">
        <v>23</v>
      </c>
      <c r="AO8" s="12">
        <v>182</v>
      </c>
      <c r="AP8" s="12">
        <v>81.142859999999999</v>
      </c>
      <c r="AQ8" s="12">
        <v>2.8924400000000001</v>
      </c>
      <c r="AR8" s="12">
        <v>14768</v>
      </c>
      <c r="AS8" s="12">
        <v>71</v>
      </c>
      <c r="AT8" s="12">
        <v>91</v>
      </c>
      <c r="AU8" s="12"/>
      <c r="AW8" s="15" t="str">
        <f t="shared" si="0"/>
        <v>TDN</v>
      </c>
      <c r="AX8" s="16">
        <f t="shared" si="10"/>
        <v>-4</v>
      </c>
      <c r="AY8" s="17">
        <f t="shared" si="11"/>
        <v>-2.1505376344086023E-2</v>
      </c>
      <c r="AZ8" s="18">
        <f t="shared" si="12"/>
        <v>0.18586999999999421</v>
      </c>
      <c r="BA8" s="17">
        <f t="shared" si="13"/>
        <v>2.2959104581333151E-3</v>
      </c>
      <c r="BB8" s="18">
        <f t="shared" si="14"/>
        <v>-0.76420999999999983</v>
      </c>
      <c r="BC8" s="17">
        <f t="shared" si="15"/>
        <v>-0.20899183679050493</v>
      </c>
    </row>
    <row r="9" spans="1:55" ht="15.75" x14ac:dyDescent="0.25">
      <c r="A9" s="10" t="s">
        <v>24</v>
      </c>
      <c r="B9" s="12">
        <v>186</v>
      </c>
      <c r="C9" s="12">
        <v>3.7319900000000001</v>
      </c>
      <c r="D9" s="12">
        <v>0.18959999999999999</v>
      </c>
      <c r="E9" s="12">
        <v>694.15</v>
      </c>
      <c r="F9" s="12">
        <v>2.52</v>
      </c>
      <c r="G9" s="12">
        <v>4.2</v>
      </c>
      <c r="H9" s="12" t="s">
        <v>24</v>
      </c>
      <c r="I9" s="12"/>
      <c r="J9" s="13">
        <f t="shared" si="1"/>
        <v>0.66359999999999997</v>
      </c>
      <c r="K9" s="13">
        <f t="shared" si="2"/>
        <v>3.06839</v>
      </c>
      <c r="L9" s="13">
        <f t="shared" si="3"/>
        <v>4.3955900000000003</v>
      </c>
      <c r="N9" s="10" t="s">
        <v>24</v>
      </c>
      <c r="O9" s="12">
        <v>186</v>
      </c>
      <c r="P9" s="12">
        <v>3.7319900000000001</v>
      </c>
      <c r="Q9" s="12">
        <v>0.18959999999999999</v>
      </c>
      <c r="R9" s="12">
        <v>694.15</v>
      </c>
      <c r="S9" s="12">
        <v>2.52</v>
      </c>
      <c r="T9" s="12">
        <v>4.2</v>
      </c>
      <c r="U9" s="12" t="s">
        <v>24</v>
      </c>
      <c r="V9" s="12"/>
      <c r="W9" s="13">
        <f t="shared" si="4"/>
        <v>0.66359999999999997</v>
      </c>
      <c r="X9" s="14">
        <f t="shared" si="5"/>
        <v>3.06839</v>
      </c>
      <c r="Y9" s="13">
        <f t="shared" si="6"/>
        <v>4.3955900000000003</v>
      </c>
      <c r="AA9" s="10" t="s">
        <v>24</v>
      </c>
      <c r="AB9" s="12">
        <v>184</v>
      </c>
      <c r="AC9" s="12">
        <v>3.7433200000000002</v>
      </c>
      <c r="AD9" s="12">
        <v>0.15501999999999999</v>
      </c>
      <c r="AE9" s="12">
        <v>688.77</v>
      </c>
      <c r="AF9" s="12">
        <v>3.13</v>
      </c>
      <c r="AG9" s="12">
        <v>4.2</v>
      </c>
      <c r="AH9" s="12" t="s">
        <v>24</v>
      </c>
      <c r="AI9" s="4"/>
      <c r="AJ9" s="13">
        <f t="shared" si="7"/>
        <v>0.54257</v>
      </c>
      <c r="AK9" s="14">
        <f t="shared" si="8"/>
        <v>3.2007500000000002</v>
      </c>
      <c r="AL9" s="13">
        <f t="shared" si="9"/>
        <v>4.2858900000000002</v>
      </c>
      <c r="AM9" s="4"/>
      <c r="AN9" s="10" t="s">
        <v>24</v>
      </c>
      <c r="AO9" s="12">
        <v>183</v>
      </c>
      <c r="AP9" s="12">
        <v>3.7466699999999999</v>
      </c>
      <c r="AQ9" s="12">
        <v>0.14860999999999999</v>
      </c>
      <c r="AR9" s="12">
        <v>685.64</v>
      </c>
      <c r="AS9" s="12">
        <v>3.2</v>
      </c>
      <c r="AT9" s="12">
        <v>4.2</v>
      </c>
      <c r="AU9" s="12"/>
      <c r="AW9" s="15" t="str">
        <f t="shared" si="0"/>
        <v>DE</v>
      </c>
      <c r="AX9" s="16">
        <f t="shared" si="10"/>
        <v>-3</v>
      </c>
      <c r="AY9" s="17">
        <f t="shared" si="11"/>
        <v>-1.6129032258064516E-2</v>
      </c>
      <c r="AZ9" s="18">
        <f t="shared" si="12"/>
        <v>1.4679999999999804E-2</v>
      </c>
      <c r="BA9" s="17">
        <f t="shared" si="13"/>
        <v>3.9335582356865382E-3</v>
      </c>
      <c r="BB9" s="18">
        <f t="shared" si="14"/>
        <v>-4.0989999999999999E-2</v>
      </c>
      <c r="BC9" s="17">
        <f t="shared" si="15"/>
        <v>-0.21619198312236287</v>
      </c>
    </row>
    <row r="10" spans="1:55" ht="15.75" x14ac:dyDescent="0.25">
      <c r="A10" s="10" t="s">
        <v>25</v>
      </c>
      <c r="B10" s="12">
        <v>186</v>
      </c>
      <c r="C10" s="12">
        <v>3.31995</v>
      </c>
      <c r="D10" s="12">
        <v>0.19222</v>
      </c>
      <c r="E10" s="12">
        <v>617.51</v>
      </c>
      <c r="F10" s="12">
        <v>2.1</v>
      </c>
      <c r="G10" s="12">
        <v>3.82</v>
      </c>
      <c r="H10" s="12" t="s">
        <v>25</v>
      </c>
      <c r="I10" s="12"/>
      <c r="J10" s="13">
        <f t="shared" si="1"/>
        <v>0.67276999999999998</v>
      </c>
      <c r="K10" s="13">
        <f t="shared" si="2"/>
        <v>2.6471800000000001</v>
      </c>
      <c r="L10" s="13">
        <f t="shared" si="3"/>
        <v>3.9927199999999998</v>
      </c>
      <c r="N10" s="10" t="s">
        <v>25</v>
      </c>
      <c r="O10" s="12">
        <v>186</v>
      </c>
      <c r="P10" s="12">
        <v>3.31995</v>
      </c>
      <c r="Q10" s="12">
        <v>0.19222</v>
      </c>
      <c r="R10" s="12">
        <v>617.51</v>
      </c>
      <c r="S10" s="12">
        <v>2.1</v>
      </c>
      <c r="T10" s="12">
        <v>3.82</v>
      </c>
      <c r="U10" s="12" t="s">
        <v>25</v>
      </c>
      <c r="V10" s="12"/>
      <c r="W10" s="13">
        <f t="shared" si="4"/>
        <v>0.67276999999999998</v>
      </c>
      <c r="X10" s="14">
        <f t="shared" si="5"/>
        <v>2.6471800000000001</v>
      </c>
      <c r="Y10" s="13">
        <f t="shared" si="6"/>
        <v>3.9927199999999998</v>
      </c>
      <c r="AA10" s="10" t="s">
        <v>25</v>
      </c>
      <c r="AB10" s="12">
        <v>184</v>
      </c>
      <c r="AC10" s="12">
        <v>3.3313600000000001</v>
      </c>
      <c r="AD10" s="12">
        <v>0.15765999999999999</v>
      </c>
      <c r="AE10" s="12">
        <v>612.97</v>
      </c>
      <c r="AF10" s="12">
        <v>2.72</v>
      </c>
      <c r="AG10" s="12">
        <v>3.82</v>
      </c>
      <c r="AH10" s="12" t="s">
        <v>25</v>
      </c>
      <c r="AI10" s="4"/>
      <c r="AJ10" s="13">
        <f t="shared" si="7"/>
        <v>0.55181000000000002</v>
      </c>
      <c r="AK10" s="14">
        <f t="shared" si="8"/>
        <v>2.77955</v>
      </c>
      <c r="AL10" s="13">
        <f t="shared" si="9"/>
        <v>3.8831700000000002</v>
      </c>
      <c r="AM10" s="4"/>
      <c r="AN10" s="10" t="s">
        <v>25</v>
      </c>
      <c r="AO10" s="12">
        <v>183</v>
      </c>
      <c r="AP10" s="12">
        <v>3.3347000000000002</v>
      </c>
      <c r="AQ10" s="12">
        <v>0.15142</v>
      </c>
      <c r="AR10" s="12">
        <v>610.25</v>
      </c>
      <c r="AS10" s="12">
        <v>2.79</v>
      </c>
      <c r="AT10" s="12">
        <v>3.82</v>
      </c>
      <c r="AU10" s="12"/>
      <c r="AW10" s="15" t="str">
        <f t="shared" si="0"/>
        <v>ME</v>
      </c>
      <c r="AX10" s="16">
        <f t="shared" si="10"/>
        <v>-3</v>
      </c>
      <c r="AY10" s="17">
        <f t="shared" si="11"/>
        <v>-1.6129032258064516E-2</v>
      </c>
      <c r="AZ10" s="18">
        <f t="shared" si="12"/>
        <v>1.4750000000000263E-2</v>
      </c>
      <c r="BA10" s="17">
        <f t="shared" si="13"/>
        <v>4.4428379945481902E-3</v>
      </c>
      <c r="BB10" s="18">
        <f t="shared" si="14"/>
        <v>-4.0800000000000003E-2</v>
      </c>
      <c r="BC10" s="17">
        <f t="shared" si="15"/>
        <v>-0.21225678909582771</v>
      </c>
    </row>
    <row r="11" spans="1:55" ht="15.75" x14ac:dyDescent="0.25">
      <c r="A11" s="10" t="s">
        <v>26</v>
      </c>
      <c r="B11" s="12">
        <v>186</v>
      </c>
      <c r="C11" s="12">
        <v>1.9108099999999999</v>
      </c>
      <c r="D11" s="12">
        <v>0.12512999999999999</v>
      </c>
      <c r="E11" s="12">
        <v>355.41</v>
      </c>
      <c r="F11" s="12">
        <v>1.1399999999999999</v>
      </c>
      <c r="G11" s="12">
        <v>2.4500000000000002</v>
      </c>
      <c r="H11" s="12" t="s">
        <v>26</v>
      </c>
      <c r="I11" s="12"/>
      <c r="J11" s="13">
        <f t="shared" si="1"/>
        <v>0.43795499999999998</v>
      </c>
      <c r="K11" s="13">
        <f t="shared" si="2"/>
        <v>1.472855</v>
      </c>
      <c r="L11" s="13">
        <f t="shared" si="3"/>
        <v>2.3487649999999998</v>
      </c>
      <c r="N11" s="10" t="s">
        <v>26</v>
      </c>
      <c r="O11" s="12">
        <v>186</v>
      </c>
      <c r="P11" s="12">
        <v>1.9108099999999999</v>
      </c>
      <c r="Q11" s="12">
        <v>0.12512999999999999</v>
      </c>
      <c r="R11" s="12">
        <v>355.41</v>
      </c>
      <c r="S11" s="12">
        <v>1.1399999999999999</v>
      </c>
      <c r="T11" s="12">
        <v>2.4500000000000002</v>
      </c>
      <c r="U11" s="12" t="s">
        <v>26</v>
      </c>
      <c r="V11" s="12"/>
      <c r="W11" s="13">
        <f t="shared" si="4"/>
        <v>0.43795499999999998</v>
      </c>
      <c r="X11" s="14">
        <f t="shared" si="5"/>
        <v>1.472855</v>
      </c>
      <c r="Y11" s="14">
        <f t="shared" si="6"/>
        <v>2.3487649999999998</v>
      </c>
      <c r="AA11" s="10" t="s">
        <v>26</v>
      </c>
      <c r="AB11" s="12">
        <v>183</v>
      </c>
      <c r="AC11" s="12">
        <v>1.91492</v>
      </c>
      <c r="AD11" s="12">
        <v>9.7710000000000005E-2</v>
      </c>
      <c r="AE11" s="12">
        <v>350.43</v>
      </c>
      <c r="AF11" s="12">
        <v>1.52</v>
      </c>
      <c r="AG11" s="12">
        <v>2.33</v>
      </c>
      <c r="AH11" s="12" t="s">
        <v>26</v>
      </c>
      <c r="AI11" s="4"/>
      <c r="AJ11" s="13">
        <f t="shared" si="7"/>
        <v>0.34198500000000004</v>
      </c>
      <c r="AK11" s="14">
        <f t="shared" si="8"/>
        <v>1.572935</v>
      </c>
      <c r="AL11" s="13">
        <f t="shared" si="9"/>
        <v>2.2569050000000002</v>
      </c>
      <c r="AM11" s="4"/>
      <c r="AN11" s="10" t="s">
        <v>26</v>
      </c>
      <c r="AO11" s="12">
        <v>183</v>
      </c>
      <c r="AP11" s="12">
        <v>1.91492</v>
      </c>
      <c r="AQ11" s="12">
        <v>9.7710000000000005E-2</v>
      </c>
      <c r="AR11" s="12">
        <v>350.43</v>
      </c>
      <c r="AS11" s="12">
        <v>1.52</v>
      </c>
      <c r="AT11" s="12">
        <v>2.33</v>
      </c>
      <c r="AU11" s="12"/>
      <c r="AW11" s="15" t="str">
        <f t="shared" si="0"/>
        <v>NEM</v>
      </c>
      <c r="AX11" s="16">
        <f t="shared" si="10"/>
        <v>-3</v>
      </c>
      <c r="AY11" s="17">
        <f t="shared" si="11"/>
        <v>-1.6129032258064516E-2</v>
      </c>
      <c r="AZ11" s="18">
        <f t="shared" si="12"/>
        <v>4.1100000000000581E-3</v>
      </c>
      <c r="BA11" s="17">
        <f t="shared" si="13"/>
        <v>2.1509202903481029E-3</v>
      </c>
      <c r="BB11" s="18">
        <f t="shared" si="14"/>
        <v>-2.7419999999999986E-2</v>
      </c>
      <c r="BC11" s="17">
        <f t="shared" si="15"/>
        <v>-0.21913210261328209</v>
      </c>
    </row>
    <row r="12" spans="1:55" ht="15.75" x14ac:dyDescent="0.25">
      <c r="A12" s="10" t="s">
        <v>27</v>
      </c>
      <c r="B12" s="12">
        <v>186</v>
      </c>
      <c r="C12" s="12">
        <v>1.2691399999999999</v>
      </c>
      <c r="D12" s="12">
        <v>0.10903</v>
      </c>
      <c r="E12" s="12">
        <v>236.06</v>
      </c>
      <c r="F12" s="12">
        <v>0.57999999999999996</v>
      </c>
      <c r="G12" s="12">
        <v>1.73</v>
      </c>
      <c r="H12" s="12" t="s">
        <v>27</v>
      </c>
      <c r="I12" s="12"/>
      <c r="J12" s="13">
        <f t="shared" si="1"/>
        <v>0.38160500000000003</v>
      </c>
      <c r="K12" s="13">
        <f t="shared" si="2"/>
        <v>0.88753499999999996</v>
      </c>
      <c r="L12" s="13">
        <f t="shared" si="3"/>
        <v>1.6507449999999999</v>
      </c>
      <c r="N12" s="10" t="s">
        <v>27</v>
      </c>
      <c r="O12" s="12">
        <v>186</v>
      </c>
      <c r="P12" s="12">
        <v>1.2691399999999999</v>
      </c>
      <c r="Q12" s="12">
        <v>0.10903</v>
      </c>
      <c r="R12" s="12">
        <v>236.06</v>
      </c>
      <c r="S12" s="12">
        <v>0.57999999999999996</v>
      </c>
      <c r="T12" s="12">
        <v>1.73</v>
      </c>
      <c r="U12" s="12" t="s">
        <v>27</v>
      </c>
      <c r="V12" s="12"/>
      <c r="W12" s="13">
        <f t="shared" si="4"/>
        <v>0.38160500000000003</v>
      </c>
      <c r="X12" s="14">
        <f t="shared" si="5"/>
        <v>0.88753499999999996</v>
      </c>
      <c r="Y12" s="14">
        <f t="shared" si="6"/>
        <v>1.6507449999999999</v>
      </c>
      <c r="AA12" s="10" t="s">
        <v>27</v>
      </c>
      <c r="AB12" s="12">
        <v>183</v>
      </c>
      <c r="AC12" s="12">
        <v>1.2728999999999999</v>
      </c>
      <c r="AD12" s="12">
        <v>8.4470000000000003E-2</v>
      </c>
      <c r="AE12" s="12">
        <v>232.94</v>
      </c>
      <c r="AF12" s="12">
        <v>0.92</v>
      </c>
      <c r="AG12" s="12">
        <v>1.63</v>
      </c>
      <c r="AH12" s="12" t="s">
        <v>27</v>
      </c>
      <c r="AI12" s="4"/>
      <c r="AJ12" s="13">
        <f t="shared" si="7"/>
        <v>0.29564499999999999</v>
      </c>
      <c r="AK12" s="14">
        <f t="shared" si="8"/>
        <v>0.97725499999999998</v>
      </c>
      <c r="AL12" s="14">
        <f t="shared" si="9"/>
        <v>1.5685449999999999</v>
      </c>
      <c r="AM12" s="4"/>
      <c r="AN12" s="10" t="s">
        <v>27</v>
      </c>
      <c r="AO12" s="12">
        <v>181</v>
      </c>
      <c r="AP12" s="12">
        <v>1.2728699999999999</v>
      </c>
      <c r="AQ12" s="12">
        <v>7.6249999999999998E-2</v>
      </c>
      <c r="AR12" s="12">
        <v>230.39</v>
      </c>
      <c r="AS12" s="12">
        <v>1.03</v>
      </c>
      <c r="AT12" s="12">
        <v>1.57</v>
      </c>
      <c r="AU12" s="12"/>
      <c r="AW12" s="15" t="str">
        <f t="shared" si="0"/>
        <v>NEG</v>
      </c>
      <c r="AX12" s="16">
        <f t="shared" si="10"/>
        <v>-5</v>
      </c>
      <c r="AY12" s="17">
        <f t="shared" si="11"/>
        <v>-2.6881720430107527E-2</v>
      </c>
      <c r="AZ12" s="18">
        <f t="shared" si="12"/>
        <v>3.7300000000000111E-3</v>
      </c>
      <c r="BA12" s="17">
        <f t="shared" si="13"/>
        <v>2.9389980616795716E-3</v>
      </c>
      <c r="BB12" s="18">
        <f t="shared" si="14"/>
        <v>-3.2780000000000004E-2</v>
      </c>
      <c r="BC12" s="17">
        <f t="shared" si="15"/>
        <v>-0.30065119691827941</v>
      </c>
    </row>
    <row r="13" spans="1:55" ht="15.75" x14ac:dyDescent="0.25">
      <c r="A13" s="10" t="s">
        <v>28</v>
      </c>
      <c r="B13" s="12">
        <v>96</v>
      </c>
      <c r="C13" s="12">
        <v>42.215629999999997</v>
      </c>
      <c r="D13" s="12">
        <v>11.799099999999999</v>
      </c>
      <c r="E13" s="12">
        <v>4053</v>
      </c>
      <c r="F13" s="12">
        <v>0.4</v>
      </c>
      <c r="G13" s="12">
        <v>69.599999999999994</v>
      </c>
      <c r="H13" s="12" t="s">
        <v>28</v>
      </c>
      <c r="I13" s="12"/>
      <c r="J13" s="13">
        <f t="shared" si="1"/>
        <v>41.296849999999999</v>
      </c>
      <c r="K13" s="13">
        <f t="shared" si="2"/>
        <v>0.91877999999999815</v>
      </c>
      <c r="L13" s="13">
        <f t="shared" si="3"/>
        <v>83.512479999999996</v>
      </c>
      <c r="N13" s="10" t="s">
        <v>28</v>
      </c>
      <c r="O13" s="12">
        <v>96</v>
      </c>
      <c r="P13" s="12">
        <v>42.215629999999997</v>
      </c>
      <c r="Q13" s="12">
        <v>11.799099999999999</v>
      </c>
      <c r="R13" s="12">
        <v>4053</v>
      </c>
      <c r="S13" s="12">
        <v>0.4</v>
      </c>
      <c r="T13" s="12">
        <v>69.599999999999994</v>
      </c>
      <c r="U13" s="12" t="s">
        <v>28</v>
      </c>
      <c r="V13" s="12"/>
      <c r="W13" s="13">
        <f t="shared" si="4"/>
        <v>41.296849999999999</v>
      </c>
      <c r="X13" s="14">
        <f t="shared" si="5"/>
        <v>0.91877999999999815</v>
      </c>
      <c r="Y13" s="13">
        <f t="shared" si="6"/>
        <v>83.512479999999996</v>
      </c>
      <c r="AA13" s="10" t="s">
        <v>28</v>
      </c>
      <c r="AB13" s="12">
        <v>95</v>
      </c>
      <c r="AC13" s="12">
        <v>42.655790000000003</v>
      </c>
      <c r="AD13" s="12">
        <v>11.04095</v>
      </c>
      <c r="AE13" s="12">
        <v>4052</v>
      </c>
      <c r="AF13" s="12">
        <v>11.7</v>
      </c>
      <c r="AG13" s="12">
        <v>69.599999999999994</v>
      </c>
      <c r="AH13" s="12" t="s">
        <v>28</v>
      </c>
      <c r="AI13" s="4"/>
      <c r="AJ13" s="13">
        <f t="shared" si="7"/>
        <v>38.643325000000004</v>
      </c>
      <c r="AK13" s="13">
        <f t="shared" si="8"/>
        <v>4.0124649999999988</v>
      </c>
      <c r="AL13" s="13">
        <f t="shared" si="9"/>
        <v>81.299115</v>
      </c>
      <c r="AM13" s="4"/>
      <c r="AN13" s="10" t="s">
        <v>28</v>
      </c>
      <c r="AO13" s="12">
        <v>95</v>
      </c>
      <c r="AP13" s="12">
        <v>42.655790000000003</v>
      </c>
      <c r="AQ13" s="12">
        <v>11.04095</v>
      </c>
      <c r="AR13" s="12">
        <v>4052</v>
      </c>
      <c r="AS13" s="12">
        <v>11.7</v>
      </c>
      <c r="AT13" s="12">
        <v>69.599999999999994</v>
      </c>
      <c r="AU13" s="12"/>
      <c r="AW13" s="15" t="str">
        <f t="shared" si="0"/>
        <v>Starch</v>
      </c>
      <c r="AX13" s="16">
        <f t="shared" si="10"/>
        <v>-1</v>
      </c>
      <c r="AY13" s="17">
        <f t="shared" si="11"/>
        <v>-1.0416666666666666E-2</v>
      </c>
      <c r="AZ13" s="18">
        <f t="shared" si="12"/>
        <v>0.44016000000000588</v>
      </c>
      <c r="BA13" s="17">
        <f t="shared" si="13"/>
        <v>1.0426470006488258E-2</v>
      </c>
      <c r="BB13" s="18">
        <f t="shared" si="14"/>
        <v>-0.75814999999999877</v>
      </c>
      <c r="BC13" s="17">
        <f t="shared" si="15"/>
        <v>-6.4254900797518361E-2</v>
      </c>
    </row>
    <row r="14" spans="1:55" ht="15.75" x14ac:dyDescent="0.25">
      <c r="A14" s="10" t="s">
        <v>29</v>
      </c>
      <c r="B14" s="12">
        <v>89</v>
      </c>
      <c r="C14" s="12">
        <v>2.1606700000000001</v>
      </c>
      <c r="D14" s="12">
        <v>1.66144</v>
      </c>
      <c r="E14" s="12">
        <v>192.3</v>
      </c>
      <c r="F14" s="12">
        <v>0.9</v>
      </c>
      <c r="G14" s="12">
        <v>9.5</v>
      </c>
      <c r="H14" s="12" t="s">
        <v>29</v>
      </c>
      <c r="I14" s="12"/>
      <c r="J14" s="13">
        <f t="shared" si="1"/>
        <v>5.8150399999999998</v>
      </c>
      <c r="K14" s="13">
        <f t="shared" si="2"/>
        <v>-3.6543699999999997</v>
      </c>
      <c r="L14" s="13">
        <f t="shared" si="3"/>
        <v>7.9757099999999994</v>
      </c>
      <c r="N14" s="10" t="s">
        <v>29</v>
      </c>
      <c r="O14" s="12">
        <v>89</v>
      </c>
      <c r="P14" s="12">
        <v>2.1606700000000001</v>
      </c>
      <c r="Q14" s="12">
        <v>1.66144</v>
      </c>
      <c r="R14" s="12">
        <v>192.3</v>
      </c>
      <c r="S14" s="12">
        <v>0.9</v>
      </c>
      <c r="T14" s="12">
        <v>9.5</v>
      </c>
      <c r="U14" s="12" t="s">
        <v>29</v>
      </c>
      <c r="V14" s="12"/>
      <c r="W14" s="13">
        <f t="shared" si="4"/>
        <v>5.8150399999999998</v>
      </c>
      <c r="X14" s="13">
        <f t="shared" si="5"/>
        <v>-3.6543699999999997</v>
      </c>
      <c r="Y14" s="14">
        <f t="shared" si="6"/>
        <v>7.9757099999999994</v>
      </c>
      <c r="AA14" s="10" t="s">
        <v>29</v>
      </c>
      <c r="AB14" s="12">
        <v>86</v>
      </c>
      <c r="AC14" s="12">
        <v>1.9314</v>
      </c>
      <c r="AD14" s="12">
        <v>1.1254599999999999</v>
      </c>
      <c r="AE14" s="12">
        <v>166.1</v>
      </c>
      <c r="AF14" s="12">
        <v>0.9</v>
      </c>
      <c r="AG14" s="12">
        <v>6</v>
      </c>
      <c r="AH14" s="12" t="s">
        <v>29</v>
      </c>
      <c r="AI14" s="4"/>
      <c r="AJ14" s="13">
        <f t="shared" si="7"/>
        <v>3.9391099999999994</v>
      </c>
      <c r="AK14" s="13">
        <f t="shared" si="8"/>
        <v>-2.0077099999999994</v>
      </c>
      <c r="AL14" s="14">
        <f t="shared" si="9"/>
        <v>5.8705099999999995</v>
      </c>
      <c r="AM14" s="4"/>
      <c r="AN14" s="10" t="s">
        <v>29</v>
      </c>
      <c r="AO14" s="12">
        <v>85</v>
      </c>
      <c r="AP14" s="12">
        <v>1.8835299999999999</v>
      </c>
      <c r="AQ14" s="12">
        <v>1.04036</v>
      </c>
      <c r="AR14" s="12">
        <v>160.1</v>
      </c>
      <c r="AS14" s="12">
        <v>0.9</v>
      </c>
      <c r="AT14" s="12">
        <v>5.8</v>
      </c>
      <c r="AU14" s="12"/>
      <c r="AW14" s="15" t="str">
        <f t="shared" si="0"/>
        <v>Fat</v>
      </c>
      <c r="AX14" s="16">
        <f t="shared" si="10"/>
        <v>-4</v>
      </c>
      <c r="AY14" s="17">
        <f t="shared" si="11"/>
        <v>-4.49438202247191E-2</v>
      </c>
      <c r="AZ14" s="18">
        <f t="shared" si="12"/>
        <v>-0.27714000000000016</v>
      </c>
      <c r="BA14" s="17">
        <f t="shared" si="13"/>
        <v>-0.12826576941411699</v>
      </c>
      <c r="BB14" s="18">
        <f t="shared" si="14"/>
        <v>-0.62108000000000008</v>
      </c>
      <c r="BC14" s="17">
        <f t="shared" si="15"/>
        <v>-0.37382030046224968</v>
      </c>
    </row>
    <row r="15" spans="1:55" ht="15.75" x14ac:dyDescent="0.25">
      <c r="A15" s="10" t="s">
        <v>30</v>
      </c>
      <c r="B15" s="12">
        <v>186</v>
      </c>
      <c r="C15" s="12">
        <v>14.5328</v>
      </c>
      <c r="D15" s="12">
        <v>8.5237800000000004</v>
      </c>
      <c r="E15" s="12">
        <v>2703</v>
      </c>
      <c r="F15" s="12">
        <v>5.2</v>
      </c>
      <c r="G15" s="12">
        <v>77.900000000000006</v>
      </c>
      <c r="H15" s="12" t="s">
        <v>30</v>
      </c>
      <c r="I15" s="12"/>
      <c r="J15" s="13">
        <f t="shared" si="1"/>
        <v>29.83323</v>
      </c>
      <c r="K15" s="13">
        <f t="shared" si="2"/>
        <v>-15.30043</v>
      </c>
      <c r="L15" s="13">
        <f t="shared" si="3"/>
        <v>44.366030000000002</v>
      </c>
      <c r="N15" s="10" t="s">
        <v>30</v>
      </c>
      <c r="O15" s="12">
        <v>186</v>
      </c>
      <c r="P15" s="12">
        <v>14.5328</v>
      </c>
      <c r="Q15" s="12">
        <v>8.5237800000000004</v>
      </c>
      <c r="R15" s="12">
        <v>2703</v>
      </c>
      <c r="S15" s="12">
        <v>5.2</v>
      </c>
      <c r="T15" s="12">
        <v>77.900000000000006</v>
      </c>
      <c r="U15" s="12" t="s">
        <v>30</v>
      </c>
      <c r="V15" s="12"/>
      <c r="W15" s="13">
        <f t="shared" si="4"/>
        <v>29.83323</v>
      </c>
      <c r="X15" s="13">
        <f t="shared" si="5"/>
        <v>-15.30043</v>
      </c>
      <c r="Y15" s="14">
        <f t="shared" si="6"/>
        <v>44.366030000000002</v>
      </c>
      <c r="AA15" s="10" t="s">
        <v>30</v>
      </c>
      <c r="AB15" s="12">
        <v>182</v>
      </c>
      <c r="AC15" s="12">
        <v>13.61978</v>
      </c>
      <c r="AD15" s="12">
        <v>5.6011300000000004</v>
      </c>
      <c r="AE15" s="12">
        <v>2479</v>
      </c>
      <c r="AF15" s="12">
        <v>5.2</v>
      </c>
      <c r="AG15" s="12">
        <v>37</v>
      </c>
      <c r="AH15" s="12" t="s">
        <v>30</v>
      </c>
      <c r="AI15" s="4"/>
      <c r="AJ15" s="13">
        <f t="shared" si="7"/>
        <v>19.603955000000003</v>
      </c>
      <c r="AK15" s="13">
        <f t="shared" si="8"/>
        <v>-5.9841750000000022</v>
      </c>
      <c r="AL15" s="14">
        <f t="shared" si="9"/>
        <v>33.223735000000005</v>
      </c>
      <c r="AM15" s="4"/>
      <c r="AN15" s="10" t="s">
        <v>30</v>
      </c>
      <c r="AO15" s="12">
        <v>181</v>
      </c>
      <c r="AP15" s="12">
        <v>13.49061</v>
      </c>
      <c r="AQ15" s="12">
        <v>5.3379099999999999</v>
      </c>
      <c r="AR15" s="12">
        <v>2442</v>
      </c>
      <c r="AS15" s="12">
        <v>5.2</v>
      </c>
      <c r="AT15" s="12">
        <v>31.4</v>
      </c>
      <c r="AU15" s="12"/>
      <c r="AW15" s="15" t="str">
        <f t="shared" si="0"/>
        <v>NDF</v>
      </c>
      <c r="AX15" s="16">
        <f t="shared" si="10"/>
        <v>-5</v>
      </c>
      <c r="AY15" s="17">
        <f t="shared" si="11"/>
        <v>-2.6881720430107527E-2</v>
      </c>
      <c r="AZ15" s="18">
        <f t="shared" si="12"/>
        <v>-1.0421899999999997</v>
      </c>
      <c r="BA15" s="17">
        <f t="shared" si="13"/>
        <v>-7.1712952768908933E-2</v>
      </c>
      <c r="BB15" s="18">
        <f t="shared" si="14"/>
        <v>-3.1858700000000004</v>
      </c>
      <c r="BC15" s="17">
        <f t="shared" si="15"/>
        <v>-0.37376257951284525</v>
      </c>
    </row>
    <row r="16" spans="1:55" ht="15.75" x14ac:dyDescent="0.25">
      <c r="A16" s="10" t="s">
        <v>31</v>
      </c>
      <c r="B16" s="12">
        <v>185</v>
      </c>
      <c r="C16" s="12">
        <v>9.3616200000000003</v>
      </c>
      <c r="D16" s="12">
        <v>6.88009</v>
      </c>
      <c r="E16" s="12">
        <v>1732</v>
      </c>
      <c r="F16" s="12">
        <v>1.8</v>
      </c>
      <c r="G16" s="12">
        <v>63.2</v>
      </c>
      <c r="H16" s="12" t="s">
        <v>31</v>
      </c>
      <c r="I16" s="12"/>
      <c r="J16" s="13">
        <f t="shared" si="1"/>
        <v>24.080314999999999</v>
      </c>
      <c r="K16" s="13">
        <f t="shared" si="2"/>
        <v>-14.718694999999999</v>
      </c>
      <c r="L16" s="13">
        <f t="shared" si="3"/>
        <v>33.441935000000001</v>
      </c>
      <c r="N16" s="10" t="s">
        <v>31</v>
      </c>
      <c r="O16" s="12">
        <v>185</v>
      </c>
      <c r="P16" s="12">
        <v>9.3616200000000003</v>
      </c>
      <c r="Q16" s="12">
        <v>6.88009</v>
      </c>
      <c r="R16" s="12">
        <v>1732</v>
      </c>
      <c r="S16" s="12">
        <v>1.8</v>
      </c>
      <c r="T16" s="12">
        <v>63.2</v>
      </c>
      <c r="U16" s="12" t="s">
        <v>31</v>
      </c>
      <c r="V16" s="12"/>
      <c r="W16" s="13">
        <f t="shared" si="4"/>
        <v>24.080314999999999</v>
      </c>
      <c r="X16" s="13">
        <f t="shared" si="5"/>
        <v>-14.718694999999999</v>
      </c>
      <c r="Y16" s="14">
        <f t="shared" si="6"/>
        <v>33.441935000000001</v>
      </c>
      <c r="AA16" s="10" t="s">
        <v>31</v>
      </c>
      <c r="AB16" s="12">
        <v>181</v>
      </c>
      <c r="AC16" s="12">
        <v>8.5596700000000006</v>
      </c>
      <c r="AD16" s="12">
        <v>4.0119499999999997</v>
      </c>
      <c r="AE16" s="12">
        <v>1549</v>
      </c>
      <c r="AF16" s="12">
        <v>1.8</v>
      </c>
      <c r="AG16" s="12">
        <v>31.4</v>
      </c>
      <c r="AH16" s="12" t="s">
        <v>31</v>
      </c>
      <c r="AI16" s="4"/>
      <c r="AJ16" s="13">
        <f t="shared" si="7"/>
        <v>14.041824999999999</v>
      </c>
      <c r="AK16" s="13">
        <f t="shared" si="8"/>
        <v>-5.4821549999999988</v>
      </c>
      <c r="AL16" s="14">
        <f t="shared" si="9"/>
        <v>22.601495</v>
      </c>
      <c r="AM16" s="4"/>
      <c r="AN16" s="10" t="s">
        <v>31</v>
      </c>
      <c r="AO16" s="12">
        <v>179</v>
      </c>
      <c r="AP16" s="12">
        <v>8.3441299999999998</v>
      </c>
      <c r="AQ16" s="12">
        <v>3.4506800000000002</v>
      </c>
      <c r="AR16" s="12">
        <v>1494</v>
      </c>
      <c r="AS16" s="12">
        <v>1.8</v>
      </c>
      <c r="AT16" s="12">
        <v>22.1</v>
      </c>
      <c r="AU16" s="12"/>
      <c r="AW16" s="15" t="str">
        <f t="shared" si="0"/>
        <v>ADF</v>
      </c>
      <c r="AX16" s="16">
        <f t="shared" si="10"/>
        <v>-6</v>
      </c>
      <c r="AY16" s="17">
        <f t="shared" si="11"/>
        <v>-3.2432432432432434E-2</v>
      </c>
      <c r="AZ16" s="18">
        <f t="shared" si="12"/>
        <v>-1.0174900000000004</v>
      </c>
      <c r="BA16" s="17">
        <f t="shared" si="13"/>
        <v>-0.10868738530297112</v>
      </c>
      <c r="BB16" s="18">
        <f t="shared" si="14"/>
        <v>-3.4294099999999998</v>
      </c>
      <c r="BC16" s="17">
        <f t="shared" si="15"/>
        <v>-0.4984542353370377</v>
      </c>
    </row>
    <row r="17" spans="1:55" ht="15.75" x14ac:dyDescent="0.25">
      <c r="A17" s="10" t="s">
        <v>32</v>
      </c>
      <c r="B17" s="12">
        <v>29</v>
      </c>
      <c r="C17" s="12">
        <v>1.1793100000000001</v>
      </c>
      <c r="D17" s="12">
        <v>0.95594999999999997</v>
      </c>
      <c r="E17" s="12">
        <v>34.200000000000003</v>
      </c>
      <c r="F17" s="12">
        <v>0.2</v>
      </c>
      <c r="G17" s="12">
        <v>4.5999999999999996</v>
      </c>
      <c r="H17" s="12" t="s">
        <v>32</v>
      </c>
      <c r="I17" s="12"/>
      <c r="J17" s="13">
        <f t="shared" si="1"/>
        <v>3.345825</v>
      </c>
      <c r="K17" s="13">
        <f t="shared" si="2"/>
        <v>-2.166515</v>
      </c>
      <c r="L17" s="13">
        <f t="shared" si="3"/>
        <v>4.5251350000000006</v>
      </c>
      <c r="N17" s="10" t="s">
        <v>32</v>
      </c>
      <c r="O17" s="12">
        <v>29</v>
      </c>
      <c r="P17" s="12">
        <v>1.1793100000000001</v>
      </c>
      <c r="Q17" s="12">
        <v>0.95594999999999997</v>
      </c>
      <c r="R17" s="12">
        <v>34.200000000000003</v>
      </c>
      <c r="S17" s="12">
        <v>0.2</v>
      </c>
      <c r="T17" s="12">
        <v>4.5999999999999996</v>
      </c>
      <c r="U17" s="12" t="s">
        <v>32</v>
      </c>
      <c r="V17" s="12"/>
      <c r="W17" s="13">
        <f t="shared" si="4"/>
        <v>3.345825</v>
      </c>
      <c r="X17" s="13">
        <f t="shared" si="5"/>
        <v>-2.166515</v>
      </c>
      <c r="Y17" s="14">
        <f t="shared" si="6"/>
        <v>4.5251350000000006</v>
      </c>
      <c r="AA17" s="10" t="s">
        <v>32</v>
      </c>
      <c r="AB17" s="12">
        <v>28</v>
      </c>
      <c r="AC17" s="12">
        <v>1.05714</v>
      </c>
      <c r="AD17" s="12">
        <v>0.70628000000000002</v>
      </c>
      <c r="AE17" s="12">
        <v>29.6</v>
      </c>
      <c r="AF17" s="12">
        <v>0.2</v>
      </c>
      <c r="AG17" s="12">
        <v>3.2</v>
      </c>
      <c r="AH17" s="12" t="s">
        <v>32</v>
      </c>
      <c r="AI17" s="4"/>
      <c r="AJ17" s="13">
        <f t="shared" si="7"/>
        <v>2.4719800000000003</v>
      </c>
      <c r="AK17" s="13">
        <f t="shared" si="8"/>
        <v>-1.4148400000000003</v>
      </c>
      <c r="AL17" s="13">
        <f t="shared" si="9"/>
        <v>3.5291200000000003</v>
      </c>
      <c r="AM17" s="4"/>
      <c r="AN17" s="10" t="s">
        <v>32</v>
      </c>
      <c r="AO17" s="12">
        <v>28</v>
      </c>
      <c r="AP17" s="12">
        <v>1.05714</v>
      </c>
      <c r="AQ17" s="12">
        <v>0.70628000000000002</v>
      </c>
      <c r="AR17" s="12">
        <v>29.6</v>
      </c>
      <c r="AS17" s="12">
        <v>0.2</v>
      </c>
      <c r="AT17" s="12">
        <v>3.2</v>
      </c>
      <c r="AU17" s="12"/>
      <c r="AW17" s="15" t="str">
        <f t="shared" si="0"/>
        <v>Lignin</v>
      </c>
      <c r="AX17" s="16">
        <f t="shared" si="10"/>
        <v>-1</v>
      </c>
      <c r="AY17" s="17">
        <f t="shared" si="11"/>
        <v>-3.4482758620689655E-2</v>
      </c>
      <c r="AZ17" s="18">
        <f t="shared" si="12"/>
        <v>-0.12217000000000011</v>
      </c>
      <c r="BA17" s="17">
        <f t="shared" si="13"/>
        <v>-0.10359447473522662</v>
      </c>
      <c r="BB17" s="18">
        <f t="shared" si="14"/>
        <v>-0.24966999999999995</v>
      </c>
      <c r="BC17" s="17">
        <f t="shared" si="15"/>
        <v>-0.26117474763324439</v>
      </c>
    </row>
    <row r="18" spans="1:55" ht="15.75" x14ac:dyDescent="0.25">
      <c r="A18" s="10" t="s">
        <v>33</v>
      </c>
      <c r="B18" s="12">
        <v>233</v>
      </c>
      <c r="C18" s="12">
        <v>24.001290000000001</v>
      </c>
      <c r="D18" s="12">
        <v>4.1716300000000004</v>
      </c>
      <c r="E18" s="12">
        <v>5592</v>
      </c>
      <c r="F18" s="12">
        <v>1.7</v>
      </c>
      <c r="G18" s="12">
        <v>42.3</v>
      </c>
      <c r="H18" s="12" t="s">
        <v>33</v>
      </c>
      <c r="I18" s="12"/>
      <c r="J18" s="13">
        <f t="shared" si="1"/>
        <v>14.600705000000001</v>
      </c>
      <c r="K18" s="13">
        <f t="shared" si="2"/>
        <v>9.4005849999999995</v>
      </c>
      <c r="L18" s="13">
        <f t="shared" si="3"/>
        <v>38.601995000000002</v>
      </c>
      <c r="N18" s="10" t="s">
        <v>33</v>
      </c>
      <c r="O18" s="12">
        <v>233</v>
      </c>
      <c r="P18" s="12">
        <v>24.001290000000001</v>
      </c>
      <c r="Q18" s="12">
        <v>4.1716300000000004</v>
      </c>
      <c r="R18" s="12">
        <v>5592</v>
      </c>
      <c r="S18" s="12">
        <v>1.7</v>
      </c>
      <c r="T18" s="12">
        <v>42.3</v>
      </c>
      <c r="U18" s="12" t="s">
        <v>33</v>
      </c>
      <c r="V18" s="12"/>
      <c r="W18" s="13">
        <f t="shared" si="4"/>
        <v>14.600705000000001</v>
      </c>
      <c r="X18" s="14">
        <f t="shared" si="5"/>
        <v>9.4005849999999995</v>
      </c>
      <c r="Y18" s="14">
        <f t="shared" si="6"/>
        <v>38.601995000000002</v>
      </c>
      <c r="AA18" s="10" t="s">
        <v>33</v>
      </c>
      <c r="AB18" s="12">
        <v>228</v>
      </c>
      <c r="AC18" s="12">
        <v>23.939039999999999</v>
      </c>
      <c r="AD18" s="12">
        <v>3.1753200000000001</v>
      </c>
      <c r="AE18" s="12">
        <v>5458</v>
      </c>
      <c r="AF18" s="12">
        <v>12.7</v>
      </c>
      <c r="AG18" s="12">
        <v>35.799999999999997</v>
      </c>
      <c r="AH18" s="12" t="s">
        <v>33</v>
      </c>
      <c r="AI18" s="4"/>
      <c r="AJ18" s="13">
        <f t="shared" si="7"/>
        <v>11.113620000000001</v>
      </c>
      <c r="AK18" s="14">
        <f t="shared" si="8"/>
        <v>12.825419999999998</v>
      </c>
      <c r="AL18" s="14">
        <f t="shared" si="9"/>
        <v>35.052660000000003</v>
      </c>
      <c r="AM18" s="4"/>
      <c r="AN18" s="10" t="s">
        <v>33</v>
      </c>
      <c r="AO18" s="12">
        <v>225</v>
      </c>
      <c r="AP18" s="12">
        <v>23.886669999999999</v>
      </c>
      <c r="AQ18" s="12">
        <v>2.9097900000000001</v>
      </c>
      <c r="AR18" s="12">
        <v>5375</v>
      </c>
      <c r="AS18" s="12">
        <v>14.9</v>
      </c>
      <c r="AT18" s="12">
        <v>31.8</v>
      </c>
      <c r="AU18" s="12"/>
      <c r="AW18" s="15" t="str">
        <f t="shared" si="0"/>
        <v>CP</v>
      </c>
      <c r="AX18" s="16">
        <f t="shared" si="10"/>
        <v>-8</v>
      </c>
      <c r="AY18" s="17">
        <f t="shared" si="11"/>
        <v>-3.4334763948497854E-2</v>
      </c>
      <c r="AZ18" s="18">
        <f t="shared" si="12"/>
        <v>-0.11462000000000216</v>
      </c>
      <c r="BA18" s="17">
        <f t="shared" si="13"/>
        <v>-4.7755766460886957E-3</v>
      </c>
      <c r="BB18" s="18">
        <f t="shared" si="14"/>
        <v>-1.2618400000000003</v>
      </c>
      <c r="BC18" s="17">
        <f t="shared" si="15"/>
        <v>-0.30248128429414883</v>
      </c>
    </row>
    <row r="19" spans="1:55" ht="15.75" x14ac:dyDescent="0.25">
      <c r="A19" s="10" t="s">
        <v>34</v>
      </c>
      <c r="B19" s="12">
        <v>9</v>
      </c>
      <c r="C19" s="12">
        <v>84.39667</v>
      </c>
      <c r="D19" s="12">
        <v>2.88836</v>
      </c>
      <c r="E19" s="12">
        <v>759.57</v>
      </c>
      <c r="F19" s="12">
        <v>78.45</v>
      </c>
      <c r="G19" s="12">
        <v>87.76</v>
      </c>
      <c r="H19" s="12" t="s">
        <v>34</v>
      </c>
      <c r="I19" s="12"/>
      <c r="J19" s="13">
        <f t="shared" si="1"/>
        <v>10.109260000000001</v>
      </c>
      <c r="K19" s="13">
        <f t="shared" si="2"/>
        <v>74.287409999999994</v>
      </c>
      <c r="L19" s="13">
        <f t="shared" si="3"/>
        <v>94.505930000000006</v>
      </c>
      <c r="N19" s="10" t="s">
        <v>34</v>
      </c>
      <c r="O19" s="12">
        <v>9</v>
      </c>
      <c r="P19" s="12">
        <v>84.39667</v>
      </c>
      <c r="Q19" s="12">
        <v>2.88836</v>
      </c>
      <c r="R19" s="12">
        <v>759.57</v>
      </c>
      <c r="S19" s="12">
        <v>78.45</v>
      </c>
      <c r="T19" s="12">
        <v>87.76</v>
      </c>
      <c r="U19" s="12" t="s">
        <v>34</v>
      </c>
      <c r="V19" s="12"/>
      <c r="W19" s="13">
        <f t="shared" si="4"/>
        <v>10.109260000000001</v>
      </c>
      <c r="X19" s="13">
        <f t="shared" si="5"/>
        <v>74.287409999999994</v>
      </c>
      <c r="Y19" s="13">
        <f t="shared" si="6"/>
        <v>94.505930000000006</v>
      </c>
      <c r="AA19" s="10" t="s">
        <v>34</v>
      </c>
      <c r="AB19" s="12">
        <v>9</v>
      </c>
      <c r="AC19" s="12">
        <v>84.39667</v>
      </c>
      <c r="AD19" s="12">
        <v>2.88836</v>
      </c>
      <c r="AE19" s="12">
        <v>759.57</v>
      </c>
      <c r="AF19" s="12">
        <v>78.45</v>
      </c>
      <c r="AG19" s="12">
        <v>87.76</v>
      </c>
      <c r="AH19" s="12" t="s">
        <v>34</v>
      </c>
      <c r="AI19" s="4"/>
      <c r="AJ19" s="13">
        <f t="shared" si="7"/>
        <v>10.109260000000001</v>
      </c>
      <c r="AK19" s="13">
        <f t="shared" si="8"/>
        <v>74.287409999999994</v>
      </c>
      <c r="AL19" s="13">
        <f t="shared" si="9"/>
        <v>94.505930000000006</v>
      </c>
      <c r="AM19" s="4"/>
      <c r="AN19" s="10" t="s">
        <v>34</v>
      </c>
      <c r="AO19" s="12">
        <v>9</v>
      </c>
      <c r="AP19" s="12">
        <v>84.39667</v>
      </c>
      <c r="AQ19" s="12">
        <v>2.88836</v>
      </c>
      <c r="AR19" s="12">
        <v>759.57</v>
      </c>
      <c r="AS19" s="12">
        <v>78.45</v>
      </c>
      <c r="AT19" s="12">
        <v>87.76</v>
      </c>
      <c r="AU19" s="12"/>
      <c r="AW19" s="15" t="str">
        <f t="shared" si="0"/>
        <v>RDP</v>
      </c>
      <c r="AX19" s="16">
        <f t="shared" si="10"/>
        <v>0</v>
      </c>
      <c r="AY19" s="17">
        <f t="shared" si="11"/>
        <v>0</v>
      </c>
      <c r="AZ19" s="18">
        <f t="shared" si="12"/>
        <v>0</v>
      </c>
      <c r="BA19" s="17">
        <f t="shared" si="13"/>
        <v>0</v>
      </c>
      <c r="BB19" s="18">
        <f t="shared" si="14"/>
        <v>0</v>
      </c>
      <c r="BC19" s="17">
        <f t="shared" si="15"/>
        <v>0</v>
      </c>
    </row>
    <row r="20" spans="1:55" ht="15.75" x14ac:dyDescent="0.25">
      <c r="A20" s="10" t="s">
        <v>35</v>
      </c>
      <c r="B20" s="12">
        <v>9</v>
      </c>
      <c r="C20" s="12">
        <v>15.49222</v>
      </c>
      <c r="D20" s="12">
        <v>3.0173800000000002</v>
      </c>
      <c r="E20" s="12">
        <v>139.43</v>
      </c>
      <c r="F20" s="12">
        <v>12</v>
      </c>
      <c r="G20" s="12">
        <v>21.55</v>
      </c>
      <c r="H20" s="12" t="s">
        <v>35</v>
      </c>
      <c r="I20" s="12"/>
      <c r="J20" s="13">
        <f t="shared" si="1"/>
        <v>10.560830000000001</v>
      </c>
      <c r="K20" s="13">
        <f t="shared" si="2"/>
        <v>4.9313899999999986</v>
      </c>
      <c r="L20" s="13">
        <f t="shared" si="3"/>
        <v>26.053049999999999</v>
      </c>
      <c r="N20" s="10" t="s">
        <v>35</v>
      </c>
      <c r="O20" s="12">
        <v>9</v>
      </c>
      <c r="P20" s="12">
        <v>15.49222</v>
      </c>
      <c r="Q20" s="12">
        <v>3.0173800000000002</v>
      </c>
      <c r="R20" s="12">
        <v>139.43</v>
      </c>
      <c r="S20" s="12">
        <v>12</v>
      </c>
      <c r="T20" s="12">
        <v>21.55</v>
      </c>
      <c r="U20" s="12" t="s">
        <v>35</v>
      </c>
      <c r="V20" s="12"/>
      <c r="W20" s="13">
        <f t="shared" si="4"/>
        <v>10.560830000000001</v>
      </c>
      <c r="X20" s="13">
        <f t="shared" si="5"/>
        <v>4.9313899999999986</v>
      </c>
      <c r="Y20" s="13">
        <f t="shared" si="6"/>
        <v>26.053049999999999</v>
      </c>
      <c r="AA20" s="10" t="s">
        <v>35</v>
      </c>
      <c r="AB20" s="12">
        <v>9</v>
      </c>
      <c r="AC20" s="12">
        <v>15.49222</v>
      </c>
      <c r="AD20" s="12">
        <v>3.0173800000000002</v>
      </c>
      <c r="AE20" s="12">
        <v>139.43</v>
      </c>
      <c r="AF20" s="12">
        <v>12</v>
      </c>
      <c r="AG20" s="12">
        <v>21.55</v>
      </c>
      <c r="AH20" s="12" t="s">
        <v>35</v>
      </c>
      <c r="AI20" s="4"/>
      <c r="AJ20" s="13">
        <f t="shared" si="7"/>
        <v>10.560830000000001</v>
      </c>
      <c r="AK20" s="13">
        <f t="shared" si="8"/>
        <v>4.9313899999999986</v>
      </c>
      <c r="AL20" s="13">
        <f t="shared" si="9"/>
        <v>26.053049999999999</v>
      </c>
      <c r="AM20" s="4"/>
      <c r="AN20" s="10" t="s">
        <v>35</v>
      </c>
      <c r="AO20" s="12">
        <v>9</v>
      </c>
      <c r="AP20" s="12">
        <v>15.49222</v>
      </c>
      <c r="AQ20" s="12">
        <v>3.0173800000000002</v>
      </c>
      <c r="AR20" s="12">
        <v>139.43</v>
      </c>
      <c r="AS20" s="12">
        <v>12</v>
      </c>
      <c r="AT20" s="12">
        <v>21.55</v>
      </c>
      <c r="AU20" s="12"/>
      <c r="AW20" s="15" t="str">
        <f t="shared" si="0"/>
        <v>RUP</v>
      </c>
      <c r="AX20" s="16">
        <f t="shared" si="10"/>
        <v>0</v>
      </c>
      <c r="AY20" s="17">
        <f t="shared" si="11"/>
        <v>0</v>
      </c>
      <c r="AZ20" s="18">
        <f t="shared" si="12"/>
        <v>0</v>
      </c>
      <c r="BA20" s="17">
        <f t="shared" si="13"/>
        <v>0</v>
      </c>
      <c r="BB20" s="18">
        <f t="shared" si="14"/>
        <v>0</v>
      </c>
      <c r="BC20" s="17">
        <f t="shared" si="15"/>
        <v>0</v>
      </c>
    </row>
    <row r="21" spans="1:55" ht="30" x14ac:dyDescent="0.25">
      <c r="A21" s="10" t="s">
        <v>36</v>
      </c>
      <c r="B21" s="12">
        <v>70</v>
      </c>
      <c r="C21" s="12">
        <v>72.55471</v>
      </c>
      <c r="D21" s="12">
        <v>12.87712</v>
      </c>
      <c r="E21" s="12">
        <v>5079</v>
      </c>
      <c r="F21" s="12">
        <v>10.88</v>
      </c>
      <c r="G21" s="12">
        <v>85.09</v>
      </c>
      <c r="H21" s="12" t="s">
        <v>36</v>
      </c>
      <c r="I21" s="12"/>
      <c r="J21" s="13">
        <f t="shared" si="1"/>
        <v>45.069919999999996</v>
      </c>
      <c r="K21" s="13">
        <f t="shared" si="2"/>
        <v>27.484790000000004</v>
      </c>
      <c r="L21" s="13">
        <f t="shared" si="3"/>
        <v>117.62463</v>
      </c>
      <c r="N21" s="10" t="s">
        <v>36</v>
      </c>
      <c r="O21" s="12">
        <v>70</v>
      </c>
      <c r="P21" s="12">
        <v>72.55471</v>
      </c>
      <c r="Q21" s="12">
        <v>12.87712</v>
      </c>
      <c r="R21" s="12">
        <v>5079</v>
      </c>
      <c r="S21" s="12">
        <v>10.88</v>
      </c>
      <c r="T21" s="12">
        <v>85.09</v>
      </c>
      <c r="U21" s="12" t="s">
        <v>36</v>
      </c>
      <c r="V21" s="12"/>
      <c r="W21" s="13">
        <f t="shared" si="4"/>
        <v>45.069919999999996</v>
      </c>
      <c r="X21" s="14">
        <f t="shared" si="5"/>
        <v>27.484790000000004</v>
      </c>
      <c r="Y21" s="13">
        <f t="shared" si="6"/>
        <v>117.62463</v>
      </c>
      <c r="AA21" s="10" t="s">
        <v>36</v>
      </c>
      <c r="AB21" s="12">
        <v>69</v>
      </c>
      <c r="AC21" s="12">
        <v>73.448549999999997</v>
      </c>
      <c r="AD21" s="12">
        <v>10.559839999999999</v>
      </c>
      <c r="AE21" s="12">
        <v>5068</v>
      </c>
      <c r="AF21" s="12">
        <v>33.28</v>
      </c>
      <c r="AG21" s="12">
        <v>85.09</v>
      </c>
      <c r="AH21" s="12" t="s">
        <v>36</v>
      </c>
      <c r="AI21" s="4"/>
      <c r="AJ21" s="13">
        <f t="shared" si="7"/>
        <v>36.959440000000001</v>
      </c>
      <c r="AK21" s="13">
        <f t="shared" si="8"/>
        <v>36.489109999999997</v>
      </c>
      <c r="AL21" s="13">
        <f t="shared" si="9"/>
        <v>110.40799</v>
      </c>
      <c r="AM21" s="4"/>
      <c r="AN21" s="10" t="s">
        <v>36</v>
      </c>
      <c r="AO21" s="12">
        <v>69</v>
      </c>
      <c r="AP21" s="12">
        <v>73.448549999999997</v>
      </c>
      <c r="AQ21" s="12">
        <v>10.559839999999999</v>
      </c>
      <c r="AR21" s="12">
        <v>5068</v>
      </c>
      <c r="AS21" s="12">
        <v>33.28</v>
      </c>
      <c r="AT21" s="12">
        <v>85.09</v>
      </c>
      <c r="AU21" s="12"/>
      <c r="AW21" s="15" t="str">
        <f t="shared" si="0"/>
        <v>Sol_Protein</v>
      </c>
      <c r="AX21" s="16">
        <f t="shared" si="10"/>
        <v>-1</v>
      </c>
      <c r="AY21" s="17">
        <f t="shared" si="11"/>
        <v>-1.4285714285714285E-2</v>
      </c>
      <c r="AZ21" s="18">
        <f t="shared" si="12"/>
        <v>0.8938399999999973</v>
      </c>
      <c r="BA21" s="17">
        <f t="shared" si="13"/>
        <v>1.2319531013217437E-2</v>
      </c>
      <c r="BB21" s="18">
        <f t="shared" si="14"/>
        <v>-2.3172800000000002</v>
      </c>
      <c r="BC21" s="17">
        <f t="shared" si="15"/>
        <v>-0.17995328147908851</v>
      </c>
    </row>
    <row r="22" spans="1:55" ht="15.75" x14ac:dyDescent="0.25">
      <c r="A22" s="10" t="s">
        <v>50</v>
      </c>
      <c r="B22" s="12">
        <v>13</v>
      </c>
      <c r="C22" s="12">
        <v>0.7</v>
      </c>
      <c r="D22" s="12">
        <v>0.82562999999999998</v>
      </c>
      <c r="E22" s="12">
        <v>9.1</v>
      </c>
      <c r="F22" s="12">
        <v>0.1</v>
      </c>
      <c r="G22" s="12">
        <v>3.1</v>
      </c>
      <c r="H22" s="12" t="s">
        <v>50</v>
      </c>
      <c r="I22" s="12"/>
      <c r="J22" s="13">
        <f>IF(D22=".","",3.5*D22)</f>
        <v>2.8897049999999997</v>
      </c>
      <c r="K22" s="13">
        <f>IF(J22="","",C22-J22)</f>
        <v>-2.189705</v>
      </c>
      <c r="L22" s="13">
        <f>IF(J22="","",C22+J22)</f>
        <v>3.5897049999999995</v>
      </c>
      <c r="N22" s="10" t="s">
        <v>50</v>
      </c>
      <c r="O22" s="12">
        <v>13</v>
      </c>
      <c r="P22" s="12">
        <v>0.7</v>
      </c>
      <c r="Q22" s="12">
        <v>0.82562999999999998</v>
      </c>
      <c r="R22" s="12">
        <v>9.1</v>
      </c>
      <c r="S22" s="12">
        <v>0.1</v>
      </c>
      <c r="T22" s="12">
        <v>3.1</v>
      </c>
      <c r="U22" s="12" t="s">
        <v>50</v>
      </c>
      <c r="V22" s="12"/>
      <c r="W22" s="13">
        <f>IF(Q22=".","",3.5*Q22)</f>
        <v>2.8897049999999997</v>
      </c>
      <c r="X22" s="13">
        <f>IF(W22="","",P22-W22)</f>
        <v>-2.189705</v>
      </c>
      <c r="Y22" s="13">
        <f>IF(W22="","",P22+W22)</f>
        <v>3.5897049999999995</v>
      </c>
      <c r="AA22" s="10" t="s">
        <v>50</v>
      </c>
      <c r="AB22" s="12">
        <v>13</v>
      </c>
      <c r="AC22" s="12">
        <v>0.7</v>
      </c>
      <c r="AD22" s="12">
        <v>0.82562999999999998</v>
      </c>
      <c r="AE22" s="12">
        <v>9.1</v>
      </c>
      <c r="AF22" s="12">
        <v>0.1</v>
      </c>
      <c r="AG22" s="12">
        <v>3.1</v>
      </c>
      <c r="AH22" s="12" t="s">
        <v>50</v>
      </c>
      <c r="AI22" s="4"/>
      <c r="AJ22" s="13">
        <f>IF(AD22=".","",3.5*AD22)</f>
        <v>2.8897049999999997</v>
      </c>
      <c r="AK22" s="13">
        <f>IF(AJ22="","",AC22-AJ22)</f>
        <v>-2.189705</v>
      </c>
      <c r="AL22" s="13">
        <f>IF(AJ22="","",AC22+AJ22)</f>
        <v>3.5897049999999995</v>
      </c>
      <c r="AM22" s="4"/>
      <c r="AN22" s="10" t="s">
        <v>50</v>
      </c>
      <c r="AO22" s="12">
        <v>13</v>
      </c>
      <c r="AP22" s="12">
        <v>0.7</v>
      </c>
      <c r="AQ22" s="12">
        <v>0.82562999999999998</v>
      </c>
      <c r="AR22" s="12">
        <v>9.1</v>
      </c>
      <c r="AS22" s="12">
        <v>0.1</v>
      </c>
      <c r="AT22" s="12">
        <v>3.1</v>
      </c>
      <c r="AU22" s="12"/>
      <c r="AW22" s="15" t="str">
        <f>AN22</f>
        <v>ADIN</v>
      </c>
      <c r="AX22" s="16">
        <f>AO22-O22</f>
        <v>0</v>
      </c>
      <c r="AY22" s="17">
        <f>IF(AX22&lt;&gt;0,AX22/O22,0)</f>
        <v>0</v>
      </c>
      <c r="AZ22" s="18">
        <f>IF((AND(AP22&lt;&gt;".",P22&lt;&gt;".")),AP22-P22,".")</f>
        <v>0</v>
      </c>
      <c r="BA22" s="17">
        <f>IF((AND(P22 &lt;&gt;".",AZ22&lt;&gt;".")),AZ22/P22,".")</f>
        <v>0</v>
      </c>
      <c r="BB22" s="18">
        <f>IF((AND(Q22&lt;&gt;".",AQ22&lt;&gt;".")),AQ22-Q22,".")</f>
        <v>0</v>
      </c>
      <c r="BC22" s="17">
        <f>IF((AND(BB22&lt;&gt;".",Q22&lt;&gt;".")),BB22/Q22,".")</f>
        <v>0</v>
      </c>
    </row>
    <row r="23" spans="1:55" ht="15.75" x14ac:dyDescent="0.25">
      <c r="A23" s="10" t="s">
        <v>37</v>
      </c>
      <c r="B23" s="12">
        <v>114</v>
      </c>
      <c r="C23" s="12">
        <v>0.14174999999999999</v>
      </c>
      <c r="D23" s="12">
        <v>0.18562000000000001</v>
      </c>
      <c r="E23" s="12">
        <v>16.16</v>
      </c>
      <c r="F23" s="12">
        <v>0.05</v>
      </c>
      <c r="G23" s="12">
        <v>1.87</v>
      </c>
      <c r="H23" s="12" t="s">
        <v>37</v>
      </c>
      <c r="I23" s="12"/>
      <c r="J23" s="13">
        <f t="shared" si="1"/>
        <v>0.64966999999999997</v>
      </c>
      <c r="K23" s="13">
        <f t="shared" si="2"/>
        <v>-0.50791999999999993</v>
      </c>
      <c r="L23" s="13">
        <f t="shared" si="3"/>
        <v>0.79142000000000001</v>
      </c>
      <c r="N23" s="10" t="s">
        <v>37</v>
      </c>
      <c r="O23" s="12">
        <v>114</v>
      </c>
      <c r="P23" s="12">
        <v>0.14174999999999999</v>
      </c>
      <c r="Q23" s="12">
        <v>0.18562000000000001</v>
      </c>
      <c r="R23" s="12">
        <v>16.16</v>
      </c>
      <c r="S23" s="12">
        <v>0.05</v>
      </c>
      <c r="T23" s="12">
        <v>1.87</v>
      </c>
      <c r="U23" s="12" t="s">
        <v>37</v>
      </c>
      <c r="V23" s="12"/>
      <c r="W23" s="13">
        <f t="shared" si="4"/>
        <v>0.64966999999999997</v>
      </c>
      <c r="X23" s="13">
        <f t="shared" si="5"/>
        <v>-0.50791999999999993</v>
      </c>
      <c r="Y23" s="14">
        <f t="shared" si="6"/>
        <v>0.79142000000000001</v>
      </c>
      <c r="AA23" s="10" t="s">
        <v>37</v>
      </c>
      <c r="AB23" s="12">
        <v>113</v>
      </c>
      <c r="AC23" s="12">
        <v>0.12645999999999999</v>
      </c>
      <c r="AD23" s="12">
        <v>8.8639999999999997E-2</v>
      </c>
      <c r="AE23" s="12">
        <v>14.29</v>
      </c>
      <c r="AF23" s="12">
        <v>0.05</v>
      </c>
      <c r="AG23" s="12">
        <v>0.74</v>
      </c>
      <c r="AH23" s="12" t="s">
        <v>37</v>
      </c>
      <c r="AI23" s="4"/>
      <c r="AJ23" s="13">
        <f t="shared" si="7"/>
        <v>0.31023999999999996</v>
      </c>
      <c r="AK23" s="13">
        <f t="shared" si="8"/>
        <v>-0.18377999999999997</v>
      </c>
      <c r="AL23" s="14">
        <f t="shared" si="9"/>
        <v>0.43669999999999998</v>
      </c>
      <c r="AM23" s="4"/>
      <c r="AN23" s="10" t="s">
        <v>37</v>
      </c>
      <c r="AO23" s="12">
        <v>112</v>
      </c>
      <c r="AP23" s="12">
        <v>0.12098</v>
      </c>
      <c r="AQ23" s="12">
        <v>6.7129999999999995E-2</v>
      </c>
      <c r="AR23" s="12">
        <v>13.55</v>
      </c>
      <c r="AS23" s="12">
        <v>0.05</v>
      </c>
      <c r="AT23" s="12">
        <v>0.42</v>
      </c>
      <c r="AU23" s="12"/>
      <c r="AW23" s="15" t="str">
        <f t="shared" si="0"/>
        <v>Ca</v>
      </c>
      <c r="AX23" s="16">
        <f t="shared" si="10"/>
        <v>-2</v>
      </c>
      <c r="AY23" s="17">
        <f t="shared" si="11"/>
        <v>-1.7543859649122806E-2</v>
      </c>
      <c r="AZ23" s="18">
        <f t="shared" si="12"/>
        <v>-2.0769999999999983E-2</v>
      </c>
      <c r="BA23" s="17">
        <f t="shared" si="13"/>
        <v>-0.14652557319223974</v>
      </c>
      <c r="BB23" s="18">
        <f t="shared" si="14"/>
        <v>-0.11849000000000001</v>
      </c>
      <c r="BC23" s="17">
        <f t="shared" si="15"/>
        <v>-0.63834716086628596</v>
      </c>
    </row>
    <row r="24" spans="1:55" ht="15.75" x14ac:dyDescent="0.25">
      <c r="A24" s="10" t="s">
        <v>38</v>
      </c>
      <c r="B24" s="12">
        <v>115</v>
      </c>
      <c r="C24" s="12">
        <v>0.42564999999999997</v>
      </c>
      <c r="D24" s="12">
        <v>0.10303</v>
      </c>
      <c r="E24" s="12">
        <v>48.95</v>
      </c>
      <c r="F24" s="12">
        <v>0.02</v>
      </c>
      <c r="G24" s="12">
        <v>0.74</v>
      </c>
      <c r="H24" s="12" t="s">
        <v>38</v>
      </c>
      <c r="I24" s="12"/>
      <c r="J24" s="13">
        <f t="shared" si="1"/>
        <v>0.36060500000000001</v>
      </c>
      <c r="K24" s="13">
        <f t="shared" si="2"/>
        <v>6.5044999999999964E-2</v>
      </c>
      <c r="L24" s="13">
        <f t="shared" si="3"/>
        <v>0.78625499999999993</v>
      </c>
      <c r="N24" s="10" t="s">
        <v>38</v>
      </c>
      <c r="O24" s="12">
        <v>115</v>
      </c>
      <c r="P24" s="12">
        <v>0.42564999999999997</v>
      </c>
      <c r="Q24" s="12">
        <v>0.10303</v>
      </c>
      <c r="R24" s="12">
        <v>48.95</v>
      </c>
      <c r="S24" s="12">
        <v>0.02</v>
      </c>
      <c r="T24" s="12">
        <v>0.74</v>
      </c>
      <c r="U24" s="12" t="s">
        <v>38</v>
      </c>
      <c r="V24" s="12"/>
      <c r="W24" s="13">
        <f t="shared" si="4"/>
        <v>0.36060500000000001</v>
      </c>
      <c r="X24" s="14">
        <f t="shared" si="5"/>
        <v>6.5044999999999964E-2</v>
      </c>
      <c r="Y24" s="13">
        <f t="shared" si="6"/>
        <v>0.78625499999999993</v>
      </c>
      <c r="AA24" s="10" t="s">
        <v>38</v>
      </c>
      <c r="AB24" s="12">
        <v>114</v>
      </c>
      <c r="AC24" s="12">
        <v>0.42920999999999998</v>
      </c>
      <c r="AD24" s="12">
        <v>9.6129999999999993E-2</v>
      </c>
      <c r="AE24" s="12">
        <v>48.93</v>
      </c>
      <c r="AF24" s="12">
        <v>0.12</v>
      </c>
      <c r="AG24" s="12">
        <v>0.74</v>
      </c>
      <c r="AH24" s="12" t="s">
        <v>38</v>
      </c>
      <c r="AI24" s="4"/>
      <c r="AJ24" s="13">
        <f t="shared" si="7"/>
        <v>0.33645499999999995</v>
      </c>
      <c r="AK24" s="13">
        <f t="shared" si="8"/>
        <v>9.2755000000000032E-2</v>
      </c>
      <c r="AL24" s="13">
        <f t="shared" si="9"/>
        <v>0.76566499999999993</v>
      </c>
      <c r="AM24" s="4"/>
      <c r="AN24" s="10" t="s">
        <v>38</v>
      </c>
      <c r="AO24" s="12">
        <v>114</v>
      </c>
      <c r="AP24" s="12">
        <v>0.42920999999999998</v>
      </c>
      <c r="AQ24" s="12">
        <v>9.6129999999999993E-2</v>
      </c>
      <c r="AR24" s="12">
        <v>48.93</v>
      </c>
      <c r="AS24" s="12">
        <v>0.12</v>
      </c>
      <c r="AT24" s="12">
        <v>0.74</v>
      </c>
      <c r="AU24" s="12"/>
      <c r="AW24" s="15" t="str">
        <f t="shared" si="0"/>
        <v>P</v>
      </c>
      <c r="AX24" s="16">
        <f t="shared" si="10"/>
        <v>-1</v>
      </c>
      <c r="AY24" s="17">
        <f t="shared" si="11"/>
        <v>-8.6956521739130436E-3</v>
      </c>
      <c r="AZ24" s="18">
        <f t="shared" si="12"/>
        <v>3.5600000000000076E-3</v>
      </c>
      <c r="BA24" s="17">
        <f t="shared" si="13"/>
        <v>8.3636790790555804E-3</v>
      </c>
      <c r="BB24" s="18">
        <f t="shared" si="14"/>
        <v>-6.9000000000000034E-3</v>
      </c>
      <c r="BC24" s="17">
        <f t="shared" si="15"/>
        <v>-6.697078520819183E-2</v>
      </c>
    </row>
    <row r="25" spans="1:55" ht="15.75" x14ac:dyDescent="0.25">
      <c r="A25" s="10" t="s">
        <v>39</v>
      </c>
      <c r="B25" s="12">
        <v>110</v>
      </c>
      <c r="C25" s="12">
        <v>0.15182000000000001</v>
      </c>
      <c r="D25" s="12">
        <v>4.1360000000000001E-2</v>
      </c>
      <c r="E25" s="12">
        <v>16.7</v>
      </c>
      <c r="F25" s="12">
        <v>0.1</v>
      </c>
      <c r="G25" s="12">
        <v>0.38</v>
      </c>
      <c r="H25" s="12" t="s">
        <v>39</v>
      </c>
      <c r="I25" s="12"/>
      <c r="J25" s="13">
        <f t="shared" si="1"/>
        <v>0.14476</v>
      </c>
      <c r="K25" s="13">
        <f t="shared" si="2"/>
        <v>7.0600000000000107E-3</v>
      </c>
      <c r="L25" s="13">
        <f t="shared" si="3"/>
        <v>0.29658000000000001</v>
      </c>
      <c r="N25" s="10" t="s">
        <v>39</v>
      </c>
      <c r="O25" s="12">
        <v>110</v>
      </c>
      <c r="P25" s="12">
        <v>0.15182000000000001</v>
      </c>
      <c r="Q25" s="12">
        <v>4.1360000000000001E-2</v>
      </c>
      <c r="R25" s="12">
        <v>16.7</v>
      </c>
      <c r="S25" s="12">
        <v>0.1</v>
      </c>
      <c r="T25" s="12">
        <v>0.38</v>
      </c>
      <c r="U25" s="12" t="s">
        <v>39</v>
      </c>
      <c r="V25" s="12"/>
      <c r="W25" s="13">
        <f t="shared" si="4"/>
        <v>0.14476</v>
      </c>
      <c r="X25" s="13">
        <f t="shared" si="5"/>
        <v>7.0600000000000107E-3</v>
      </c>
      <c r="Y25" s="14">
        <f t="shared" si="6"/>
        <v>0.29658000000000001</v>
      </c>
      <c r="AA25" s="10" t="s">
        <v>39</v>
      </c>
      <c r="AB25" s="12">
        <v>109</v>
      </c>
      <c r="AC25" s="12">
        <v>0.14971999999999999</v>
      </c>
      <c r="AD25" s="12">
        <v>3.5209999999999998E-2</v>
      </c>
      <c r="AE25" s="12">
        <v>16.32</v>
      </c>
      <c r="AF25" s="12">
        <v>0.1</v>
      </c>
      <c r="AG25" s="12">
        <v>0.27</v>
      </c>
      <c r="AH25" s="12" t="s">
        <v>39</v>
      </c>
      <c r="AI25" s="4"/>
      <c r="AJ25" s="13">
        <f t="shared" si="7"/>
        <v>0.123235</v>
      </c>
      <c r="AK25" s="13">
        <f t="shared" si="8"/>
        <v>2.6484999999999995E-2</v>
      </c>
      <c r="AL25" s="13">
        <f t="shared" si="9"/>
        <v>0.272955</v>
      </c>
      <c r="AM25" s="4"/>
      <c r="AN25" s="10" t="s">
        <v>39</v>
      </c>
      <c r="AO25" s="12">
        <v>109</v>
      </c>
      <c r="AP25" s="12">
        <v>0.14971999999999999</v>
      </c>
      <c r="AQ25" s="12">
        <v>3.5209999999999998E-2</v>
      </c>
      <c r="AR25" s="12">
        <v>16.32</v>
      </c>
      <c r="AS25" s="12">
        <v>0.1</v>
      </c>
      <c r="AT25" s="12">
        <v>0.27</v>
      </c>
      <c r="AU25" s="12"/>
      <c r="AW25" s="15" t="str">
        <f t="shared" si="0"/>
        <v>Mg</v>
      </c>
      <c r="AX25" s="16">
        <f t="shared" si="10"/>
        <v>-1</v>
      </c>
      <c r="AY25" s="17">
        <f t="shared" si="11"/>
        <v>-9.0909090909090905E-3</v>
      </c>
      <c r="AZ25" s="18">
        <f t="shared" si="12"/>
        <v>-2.1000000000000185E-3</v>
      </c>
      <c r="BA25" s="17">
        <f t="shared" si="13"/>
        <v>-1.3832169674614796E-2</v>
      </c>
      <c r="BB25" s="18">
        <f t="shared" si="14"/>
        <v>-6.1500000000000027E-3</v>
      </c>
      <c r="BC25" s="17">
        <f t="shared" si="15"/>
        <v>-0.14869439071566737</v>
      </c>
    </row>
    <row r="26" spans="1:55" ht="15.75" x14ac:dyDescent="0.25">
      <c r="A26" s="10" t="s">
        <v>40</v>
      </c>
      <c r="B26" s="12">
        <v>119</v>
      </c>
      <c r="C26" s="12">
        <v>1.1082399999999999</v>
      </c>
      <c r="D26" s="12">
        <v>0.25185999999999997</v>
      </c>
      <c r="E26" s="12">
        <v>131.88</v>
      </c>
      <c r="F26" s="12">
        <v>0.03</v>
      </c>
      <c r="G26" s="12">
        <v>2.08</v>
      </c>
      <c r="H26" s="12" t="s">
        <v>40</v>
      </c>
      <c r="I26" s="12"/>
      <c r="J26" s="13">
        <f t="shared" si="1"/>
        <v>0.8815099999999999</v>
      </c>
      <c r="K26" s="13">
        <f t="shared" si="2"/>
        <v>0.22672999999999999</v>
      </c>
      <c r="L26" s="13">
        <f t="shared" si="3"/>
        <v>1.9897499999999999</v>
      </c>
      <c r="N26" s="10" t="s">
        <v>40</v>
      </c>
      <c r="O26" s="12">
        <v>119</v>
      </c>
      <c r="P26" s="12">
        <v>1.1082399999999999</v>
      </c>
      <c r="Q26" s="12">
        <v>0.25185999999999997</v>
      </c>
      <c r="R26" s="12">
        <v>131.88</v>
      </c>
      <c r="S26" s="12">
        <v>0.03</v>
      </c>
      <c r="T26" s="12">
        <v>2.08</v>
      </c>
      <c r="U26" s="12" t="s">
        <v>40</v>
      </c>
      <c r="V26" s="12"/>
      <c r="W26" s="13">
        <f t="shared" si="4"/>
        <v>0.8815099999999999</v>
      </c>
      <c r="X26" s="14">
        <f t="shared" si="5"/>
        <v>0.22672999999999999</v>
      </c>
      <c r="Y26" s="14">
        <f t="shared" si="6"/>
        <v>1.9897499999999999</v>
      </c>
      <c r="AA26" s="10" t="s">
        <v>40</v>
      </c>
      <c r="AB26" s="12">
        <v>117</v>
      </c>
      <c r="AC26" s="12">
        <v>1.1091500000000001</v>
      </c>
      <c r="AD26" s="12">
        <v>0.21532000000000001</v>
      </c>
      <c r="AE26" s="12">
        <v>129.77000000000001</v>
      </c>
      <c r="AF26" s="12">
        <v>0.76</v>
      </c>
      <c r="AG26" s="12">
        <v>1.82</v>
      </c>
      <c r="AH26" s="12" t="s">
        <v>40</v>
      </c>
      <c r="AI26" s="4"/>
      <c r="AJ26" s="13">
        <f t="shared" si="7"/>
        <v>0.75362000000000007</v>
      </c>
      <c r="AK26" s="13">
        <f t="shared" si="8"/>
        <v>0.35553000000000001</v>
      </c>
      <c r="AL26" s="13">
        <f t="shared" si="9"/>
        <v>1.8627700000000003</v>
      </c>
      <c r="AM26" s="4"/>
      <c r="AN26" s="10" t="s">
        <v>40</v>
      </c>
      <c r="AO26" s="12">
        <v>117</v>
      </c>
      <c r="AP26" s="12">
        <v>1.1091500000000001</v>
      </c>
      <c r="AQ26" s="12">
        <v>0.21532000000000001</v>
      </c>
      <c r="AR26" s="12">
        <v>129.77000000000001</v>
      </c>
      <c r="AS26" s="12">
        <v>0.76</v>
      </c>
      <c r="AT26" s="12">
        <v>1.82</v>
      </c>
      <c r="AU26" s="12"/>
      <c r="AW26" s="15" t="str">
        <f t="shared" si="0"/>
        <v>K</v>
      </c>
      <c r="AX26" s="16">
        <f t="shared" si="10"/>
        <v>-2</v>
      </c>
      <c r="AY26" s="17">
        <f t="shared" si="11"/>
        <v>-1.680672268907563E-2</v>
      </c>
      <c r="AZ26" s="18">
        <f t="shared" si="12"/>
        <v>9.1000000000018844E-4</v>
      </c>
      <c r="BA26" s="17">
        <f t="shared" si="13"/>
        <v>8.2112177867626915E-4</v>
      </c>
      <c r="BB26" s="18">
        <f t="shared" si="14"/>
        <v>-3.6539999999999961E-2</v>
      </c>
      <c r="BC26" s="17">
        <f t="shared" si="15"/>
        <v>-0.14508060033351849</v>
      </c>
    </row>
    <row r="27" spans="1:55" ht="15.75" x14ac:dyDescent="0.25">
      <c r="A27" s="10" t="s">
        <v>41</v>
      </c>
      <c r="B27" s="12">
        <v>65</v>
      </c>
      <c r="C27" s="12">
        <v>1.6619999999999999E-2</v>
      </c>
      <c r="D27" s="12">
        <v>2.6880000000000001E-2</v>
      </c>
      <c r="E27" s="12">
        <v>1.08</v>
      </c>
      <c r="F27" s="12">
        <v>0.01</v>
      </c>
      <c r="G27" s="12">
        <v>0.22</v>
      </c>
      <c r="H27" s="12" t="s">
        <v>41</v>
      </c>
      <c r="I27" s="12"/>
      <c r="J27" s="13">
        <f t="shared" si="1"/>
        <v>9.4079999999999997E-2</v>
      </c>
      <c r="K27" s="13">
        <f t="shared" si="2"/>
        <v>-7.7460000000000001E-2</v>
      </c>
      <c r="L27" s="13">
        <f t="shared" si="3"/>
        <v>0.11069999999999999</v>
      </c>
      <c r="N27" s="10" t="s">
        <v>41</v>
      </c>
      <c r="O27" s="12">
        <v>65</v>
      </c>
      <c r="P27" s="12">
        <v>1.6619999999999999E-2</v>
      </c>
      <c r="Q27" s="12">
        <v>2.6880000000000001E-2</v>
      </c>
      <c r="R27" s="12">
        <v>1.08</v>
      </c>
      <c r="S27" s="12">
        <v>0.01</v>
      </c>
      <c r="T27" s="12">
        <v>0.22</v>
      </c>
      <c r="U27" s="12" t="s">
        <v>41</v>
      </c>
      <c r="V27" s="12"/>
      <c r="W27" s="13">
        <f t="shared" si="4"/>
        <v>9.4079999999999997E-2</v>
      </c>
      <c r="X27" s="13">
        <f t="shared" si="5"/>
        <v>-7.7460000000000001E-2</v>
      </c>
      <c r="Y27" s="14">
        <f t="shared" si="6"/>
        <v>0.11069999999999999</v>
      </c>
      <c r="AA27" s="10" t="s">
        <v>41</v>
      </c>
      <c r="AB27" s="12">
        <v>64</v>
      </c>
      <c r="AC27" s="12">
        <v>1.3440000000000001E-2</v>
      </c>
      <c r="AD27" s="12">
        <v>8.2100000000000003E-3</v>
      </c>
      <c r="AE27" s="12">
        <v>0.86</v>
      </c>
      <c r="AF27" s="12">
        <v>0.01</v>
      </c>
      <c r="AG27" s="12">
        <v>0.06</v>
      </c>
      <c r="AH27" s="12" t="s">
        <v>41</v>
      </c>
      <c r="AI27" s="4"/>
      <c r="AJ27" s="13">
        <f t="shared" si="7"/>
        <v>2.8735E-2</v>
      </c>
      <c r="AK27" s="13">
        <f t="shared" si="8"/>
        <v>-1.5295E-2</v>
      </c>
      <c r="AL27" s="14">
        <f t="shared" si="9"/>
        <v>4.2175000000000004E-2</v>
      </c>
      <c r="AM27" s="4"/>
      <c r="AN27" s="10" t="s">
        <v>41</v>
      </c>
      <c r="AO27" s="12">
        <v>63</v>
      </c>
      <c r="AP27" s="12">
        <v>1.2699999999999999E-2</v>
      </c>
      <c r="AQ27" s="12">
        <v>5.7400000000000003E-3</v>
      </c>
      <c r="AR27" s="12">
        <v>0.8</v>
      </c>
      <c r="AS27" s="12">
        <v>0.01</v>
      </c>
      <c r="AT27" s="12">
        <v>0.03</v>
      </c>
      <c r="AU27" s="12"/>
      <c r="AW27" s="15" t="str">
        <f t="shared" si="0"/>
        <v>NA</v>
      </c>
      <c r="AX27" s="16">
        <f t="shared" si="10"/>
        <v>-2</v>
      </c>
      <c r="AY27" s="17">
        <f t="shared" si="11"/>
        <v>-3.0769230769230771E-2</v>
      </c>
      <c r="AZ27" s="18">
        <f t="shared" si="12"/>
        <v>-3.9199999999999999E-3</v>
      </c>
      <c r="BA27" s="17">
        <f t="shared" si="13"/>
        <v>-0.23586040914560771</v>
      </c>
      <c r="BB27" s="18">
        <f t="shared" si="14"/>
        <v>-2.1139999999999999E-2</v>
      </c>
      <c r="BC27" s="17">
        <f t="shared" si="15"/>
        <v>-0.78645833333333326</v>
      </c>
    </row>
    <row r="28" spans="1:55" ht="15.75" x14ac:dyDescent="0.25">
      <c r="A28" s="10" t="s">
        <v>42</v>
      </c>
      <c r="B28" s="12">
        <v>17</v>
      </c>
      <c r="C28" s="12">
        <v>0.12647</v>
      </c>
      <c r="D28" s="12">
        <v>3.1009999999999999E-2</v>
      </c>
      <c r="E28" s="12">
        <v>2.15</v>
      </c>
      <c r="F28" s="12">
        <v>0.09</v>
      </c>
      <c r="G28" s="12">
        <v>0.2</v>
      </c>
      <c r="H28" s="12" t="s">
        <v>42</v>
      </c>
      <c r="I28" s="12"/>
      <c r="J28" s="13">
        <f t="shared" si="1"/>
        <v>0.10853499999999999</v>
      </c>
      <c r="K28" s="13">
        <f t="shared" si="2"/>
        <v>1.7935000000000006E-2</v>
      </c>
      <c r="L28" s="13">
        <f t="shared" si="3"/>
        <v>0.23500499999999999</v>
      </c>
      <c r="N28" s="10" t="s">
        <v>42</v>
      </c>
      <c r="O28" s="12">
        <v>17</v>
      </c>
      <c r="P28" s="12">
        <v>0.12647</v>
      </c>
      <c r="Q28" s="12">
        <v>3.1009999999999999E-2</v>
      </c>
      <c r="R28" s="12">
        <v>2.15</v>
      </c>
      <c r="S28" s="12">
        <v>0.09</v>
      </c>
      <c r="T28" s="12">
        <v>0.2</v>
      </c>
      <c r="U28" s="12" t="s">
        <v>42</v>
      </c>
      <c r="V28" s="12"/>
      <c r="W28" s="13">
        <f t="shared" si="4"/>
        <v>0.10853499999999999</v>
      </c>
      <c r="X28" s="13">
        <f t="shared" si="5"/>
        <v>1.7935000000000006E-2</v>
      </c>
      <c r="Y28" s="13">
        <f t="shared" si="6"/>
        <v>0.23500499999999999</v>
      </c>
      <c r="AA28" s="10" t="s">
        <v>42</v>
      </c>
      <c r="AB28" s="12">
        <v>17</v>
      </c>
      <c r="AC28" s="12">
        <v>0.12647</v>
      </c>
      <c r="AD28" s="12">
        <v>3.1009999999999999E-2</v>
      </c>
      <c r="AE28" s="12">
        <v>2.15</v>
      </c>
      <c r="AF28" s="12">
        <v>0.09</v>
      </c>
      <c r="AG28" s="12">
        <v>0.2</v>
      </c>
      <c r="AH28" s="12" t="s">
        <v>42</v>
      </c>
      <c r="AI28" s="4"/>
      <c r="AJ28" s="13">
        <f t="shared" si="7"/>
        <v>0.10853499999999999</v>
      </c>
      <c r="AK28" s="13">
        <f t="shared" si="8"/>
        <v>1.7935000000000006E-2</v>
      </c>
      <c r="AL28" s="13">
        <f t="shared" si="9"/>
        <v>0.23500499999999999</v>
      </c>
      <c r="AM28" s="4"/>
      <c r="AN28" s="10" t="s">
        <v>42</v>
      </c>
      <c r="AO28" s="12">
        <v>17</v>
      </c>
      <c r="AP28" s="12">
        <v>0.12647</v>
      </c>
      <c r="AQ28" s="12">
        <v>3.1009999999999999E-2</v>
      </c>
      <c r="AR28" s="12">
        <v>2.15</v>
      </c>
      <c r="AS28" s="12">
        <v>0.09</v>
      </c>
      <c r="AT28" s="12">
        <v>0.2</v>
      </c>
      <c r="AU28" s="12"/>
      <c r="AW28" s="15" t="str">
        <f t="shared" si="0"/>
        <v>Cl</v>
      </c>
      <c r="AX28" s="16">
        <f t="shared" si="10"/>
        <v>0</v>
      </c>
      <c r="AY28" s="17">
        <f t="shared" si="11"/>
        <v>0</v>
      </c>
      <c r="AZ28" s="18">
        <f t="shared" si="12"/>
        <v>0</v>
      </c>
      <c r="BA28" s="17">
        <f t="shared" si="13"/>
        <v>0</v>
      </c>
      <c r="BB28" s="18">
        <f t="shared" si="14"/>
        <v>0</v>
      </c>
      <c r="BC28" s="17">
        <f t="shared" si="15"/>
        <v>0</v>
      </c>
    </row>
    <row r="29" spans="1:55" ht="15.75" x14ac:dyDescent="0.25">
      <c r="A29" s="10" t="s">
        <v>43</v>
      </c>
      <c r="B29" s="12">
        <v>66</v>
      </c>
      <c r="C29" s="12">
        <v>0.1903</v>
      </c>
      <c r="D29" s="12">
        <v>3.7949999999999998E-2</v>
      </c>
      <c r="E29" s="12">
        <v>12.56</v>
      </c>
      <c r="F29" s="12">
        <v>0.02</v>
      </c>
      <c r="G29" s="12">
        <v>0.3</v>
      </c>
      <c r="H29" s="12" t="s">
        <v>43</v>
      </c>
      <c r="I29" s="12"/>
      <c r="J29" s="13">
        <f t="shared" si="1"/>
        <v>0.132825</v>
      </c>
      <c r="K29" s="13">
        <f t="shared" si="2"/>
        <v>5.7474999999999998E-2</v>
      </c>
      <c r="L29" s="13">
        <f t="shared" si="3"/>
        <v>0.323125</v>
      </c>
      <c r="N29" s="10" t="s">
        <v>43</v>
      </c>
      <c r="O29" s="12">
        <v>66</v>
      </c>
      <c r="P29" s="12">
        <v>0.1903</v>
      </c>
      <c r="Q29" s="12">
        <v>3.7949999999999998E-2</v>
      </c>
      <c r="R29" s="12">
        <v>12.56</v>
      </c>
      <c r="S29" s="12">
        <v>0.02</v>
      </c>
      <c r="T29" s="12">
        <v>0.3</v>
      </c>
      <c r="U29" s="12" t="s">
        <v>43</v>
      </c>
      <c r="V29" s="12"/>
      <c r="W29" s="13">
        <f t="shared" si="4"/>
        <v>0.132825</v>
      </c>
      <c r="X29" s="14">
        <f t="shared" si="5"/>
        <v>5.7474999999999998E-2</v>
      </c>
      <c r="Y29" s="13">
        <f t="shared" si="6"/>
        <v>0.323125</v>
      </c>
      <c r="AA29" s="10" t="s">
        <v>43</v>
      </c>
      <c r="AB29" s="19">
        <v>65</v>
      </c>
      <c r="AC29" s="19">
        <v>0.19292000000000001</v>
      </c>
      <c r="AD29" s="19">
        <v>3.1660000000000001E-2</v>
      </c>
      <c r="AE29" s="19">
        <v>12.54</v>
      </c>
      <c r="AF29" s="19">
        <v>0.1</v>
      </c>
      <c r="AG29" s="19">
        <v>0.3</v>
      </c>
      <c r="AH29" s="19" t="s">
        <v>43</v>
      </c>
      <c r="AI29" s="4"/>
      <c r="AJ29" s="13">
        <f t="shared" si="7"/>
        <v>0.11081000000000001</v>
      </c>
      <c r="AK29" s="13">
        <f t="shared" si="8"/>
        <v>8.2110000000000002E-2</v>
      </c>
      <c r="AL29" s="13">
        <f t="shared" si="9"/>
        <v>0.30373</v>
      </c>
      <c r="AM29" s="4"/>
      <c r="AN29" s="10" t="s">
        <v>43</v>
      </c>
      <c r="AO29" s="12">
        <v>66</v>
      </c>
      <c r="AP29" s="12">
        <v>0.1903</v>
      </c>
      <c r="AQ29" s="12">
        <v>3.7949999999999998E-2</v>
      </c>
      <c r="AR29" s="12">
        <v>12.56</v>
      </c>
      <c r="AS29" s="12">
        <v>0.02</v>
      </c>
      <c r="AT29" s="12">
        <v>0.3</v>
      </c>
      <c r="AU29" s="12"/>
      <c r="AW29" s="15" t="str">
        <f t="shared" si="0"/>
        <v>S</v>
      </c>
      <c r="AX29" s="16">
        <f t="shared" si="10"/>
        <v>0</v>
      </c>
      <c r="AY29" s="17">
        <f t="shared" si="11"/>
        <v>0</v>
      </c>
      <c r="AZ29" s="18">
        <f t="shared" si="12"/>
        <v>0</v>
      </c>
      <c r="BA29" s="17">
        <f t="shared" si="13"/>
        <v>0</v>
      </c>
      <c r="BB29" s="18">
        <f t="shared" si="14"/>
        <v>0</v>
      </c>
      <c r="BC29" s="17">
        <f t="shared" si="15"/>
        <v>0</v>
      </c>
    </row>
    <row r="30" spans="1:55" ht="15.75" x14ac:dyDescent="0.25">
      <c r="A30" s="10" t="s">
        <v>44</v>
      </c>
      <c r="B30" s="12">
        <v>0</v>
      </c>
      <c r="C30" s="12" t="s">
        <v>56</v>
      </c>
      <c r="D30" s="12" t="s">
        <v>56</v>
      </c>
      <c r="E30" s="12" t="s">
        <v>56</v>
      </c>
      <c r="F30" s="12" t="s">
        <v>56</v>
      </c>
      <c r="G30" s="12" t="s">
        <v>56</v>
      </c>
      <c r="H30" s="12" t="s">
        <v>44</v>
      </c>
      <c r="I30" s="12"/>
      <c r="J30" s="13" t="str">
        <f t="shared" si="1"/>
        <v/>
      </c>
      <c r="K30" s="13" t="str">
        <f t="shared" si="2"/>
        <v/>
      </c>
      <c r="L30" s="13" t="str">
        <f t="shared" si="3"/>
        <v/>
      </c>
      <c r="N30" s="10" t="s">
        <v>44</v>
      </c>
      <c r="O30" s="12">
        <v>0</v>
      </c>
      <c r="P30" s="12" t="s">
        <v>56</v>
      </c>
      <c r="Q30" s="12" t="s">
        <v>56</v>
      </c>
      <c r="R30" s="12" t="s">
        <v>56</v>
      </c>
      <c r="S30" s="12" t="s">
        <v>56</v>
      </c>
      <c r="T30" s="12" t="s">
        <v>56</v>
      </c>
      <c r="U30" s="12" t="s">
        <v>44</v>
      </c>
      <c r="V30" s="12"/>
      <c r="W30" s="13" t="str">
        <f t="shared" si="4"/>
        <v/>
      </c>
      <c r="X30" s="13" t="str">
        <f t="shared" si="5"/>
        <v/>
      </c>
      <c r="Y30" s="13" t="str">
        <f t="shared" si="6"/>
        <v/>
      </c>
      <c r="AA30" s="10" t="s">
        <v>44</v>
      </c>
      <c r="AB30" s="12">
        <v>0</v>
      </c>
      <c r="AC30" s="12" t="s">
        <v>56</v>
      </c>
      <c r="AD30" s="12" t="s">
        <v>56</v>
      </c>
      <c r="AE30" s="12" t="s">
        <v>56</v>
      </c>
      <c r="AF30" s="12" t="s">
        <v>56</v>
      </c>
      <c r="AG30" s="12" t="s">
        <v>56</v>
      </c>
      <c r="AH30" s="12" t="s">
        <v>44</v>
      </c>
      <c r="AI30" s="4"/>
      <c r="AJ30" s="13" t="str">
        <f t="shared" si="7"/>
        <v/>
      </c>
      <c r="AK30" s="13" t="str">
        <f t="shared" si="8"/>
        <v/>
      </c>
      <c r="AL30" s="13" t="str">
        <f t="shared" si="9"/>
        <v/>
      </c>
      <c r="AM30" s="4"/>
      <c r="AN30" s="10" t="s">
        <v>44</v>
      </c>
      <c r="AO30" s="12">
        <v>0</v>
      </c>
      <c r="AP30" s="12" t="s">
        <v>56</v>
      </c>
      <c r="AQ30" s="12" t="s">
        <v>56</v>
      </c>
      <c r="AR30" s="12" t="s">
        <v>56</v>
      </c>
      <c r="AS30" s="12" t="s">
        <v>56</v>
      </c>
      <c r="AT30" s="12" t="s">
        <v>56</v>
      </c>
      <c r="AU30" s="12"/>
      <c r="AW30" s="15" t="str">
        <f t="shared" si="0"/>
        <v>Co</v>
      </c>
      <c r="AX30" s="16">
        <f t="shared" si="10"/>
        <v>0</v>
      </c>
      <c r="AY30" s="17">
        <f t="shared" si="11"/>
        <v>0</v>
      </c>
      <c r="AZ30" s="18" t="str">
        <f t="shared" si="12"/>
        <v>.</v>
      </c>
      <c r="BA30" s="17" t="str">
        <f t="shared" si="13"/>
        <v>.</v>
      </c>
      <c r="BB30" s="18" t="str">
        <f t="shared" si="14"/>
        <v>.</v>
      </c>
      <c r="BC30" s="17" t="str">
        <f t="shared" si="15"/>
        <v>.</v>
      </c>
    </row>
    <row r="31" spans="1:55" ht="15.75" x14ac:dyDescent="0.25">
      <c r="A31" s="10" t="s">
        <v>45</v>
      </c>
      <c r="B31" s="12">
        <v>62</v>
      </c>
      <c r="C31" s="12">
        <v>8.4725800000000007</v>
      </c>
      <c r="D31" s="12">
        <v>1.82687</v>
      </c>
      <c r="E31" s="12">
        <v>525.29999999999995</v>
      </c>
      <c r="F31" s="12">
        <v>3.87</v>
      </c>
      <c r="G31" s="12">
        <v>13.28</v>
      </c>
      <c r="H31" s="12" t="s">
        <v>45</v>
      </c>
      <c r="I31" s="12"/>
      <c r="J31" s="13">
        <f t="shared" si="1"/>
        <v>6.3940450000000002</v>
      </c>
      <c r="K31" s="13">
        <f t="shared" si="2"/>
        <v>2.0785350000000005</v>
      </c>
      <c r="L31" s="13">
        <f t="shared" si="3"/>
        <v>14.866625000000001</v>
      </c>
      <c r="N31" s="10" t="s">
        <v>45</v>
      </c>
      <c r="O31" s="12">
        <v>62</v>
      </c>
      <c r="P31" s="12">
        <v>8.4725800000000007</v>
      </c>
      <c r="Q31" s="12">
        <v>1.82687</v>
      </c>
      <c r="R31" s="12">
        <v>525.29999999999995</v>
      </c>
      <c r="S31" s="12">
        <v>3.87</v>
      </c>
      <c r="T31" s="12">
        <v>13.28</v>
      </c>
      <c r="U31" s="12" t="s">
        <v>45</v>
      </c>
      <c r="V31" s="12"/>
      <c r="W31" s="13">
        <f t="shared" si="4"/>
        <v>6.3940450000000002</v>
      </c>
      <c r="X31" s="13">
        <f t="shared" si="5"/>
        <v>2.0785350000000005</v>
      </c>
      <c r="Y31" s="13">
        <f t="shared" si="6"/>
        <v>14.866625000000001</v>
      </c>
      <c r="AA31" s="10" t="s">
        <v>45</v>
      </c>
      <c r="AB31" s="12">
        <v>62</v>
      </c>
      <c r="AC31" s="12">
        <v>8.4725800000000007</v>
      </c>
      <c r="AD31" s="12">
        <v>1.82687</v>
      </c>
      <c r="AE31" s="12">
        <v>525.29999999999995</v>
      </c>
      <c r="AF31" s="12">
        <v>3.87</v>
      </c>
      <c r="AG31" s="12">
        <v>13.28</v>
      </c>
      <c r="AH31" s="12" t="s">
        <v>45</v>
      </c>
      <c r="AI31" s="4"/>
      <c r="AJ31" s="13">
        <f t="shared" si="7"/>
        <v>6.3940450000000002</v>
      </c>
      <c r="AK31" s="13">
        <f t="shared" si="8"/>
        <v>2.0785350000000005</v>
      </c>
      <c r="AL31" s="13">
        <f t="shared" si="9"/>
        <v>14.866625000000001</v>
      </c>
      <c r="AM31" s="4"/>
      <c r="AN31" s="10" t="s">
        <v>45</v>
      </c>
      <c r="AO31" s="12">
        <v>62</v>
      </c>
      <c r="AP31" s="12">
        <v>8.4725800000000007</v>
      </c>
      <c r="AQ31" s="12">
        <v>1.82687</v>
      </c>
      <c r="AR31" s="12">
        <v>525.29999999999995</v>
      </c>
      <c r="AS31" s="12">
        <v>3.87</v>
      </c>
      <c r="AT31" s="12">
        <v>13.28</v>
      </c>
      <c r="AU31" s="12"/>
      <c r="AW31" s="15" t="str">
        <f t="shared" si="0"/>
        <v>Cu</v>
      </c>
      <c r="AX31" s="16">
        <f t="shared" si="10"/>
        <v>0</v>
      </c>
      <c r="AY31" s="17">
        <f t="shared" si="11"/>
        <v>0</v>
      </c>
      <c r="AZ31" s="18">
        <f t="shared" si="12"/>
        <v>0</v>
      </c>
      <c r="BA31" s="17">
        <f t="shared" si="13"/>
        <v>0</v>
      </c>
      <c r="BB31" s="18">
        <f t="shared" si="14"/>
        <v>0</v>
      </c>
      <c r="BC31" s="17">
        <f t="shared" si="15"/>
        <v>0</v>
      </c>
    </row>
    <row r="32" spans="1:55" ht="15.75" x14ac:dyDescent="0.25">
      <c r="A32" s="10" t="s">
        <v>46</v>
      </c>
      <c r="B32" s="12">
        <v>62</v>
      </c>
      <c r="C32" s="12">
        <v>171.73805999999999</v>
      </c>
      <c r="D32" s="12">
        <v>422.18086</v>
      </c>
      <c r="E32" s="12">
        <v>10648</v>
      </c>
      <c r="F32" s="12">
        <v>45.41</v>
      </c>
      <c r="G32" s="12">
        <v>3360</v>
      </c>
      <c r="H32" s="12" t="s">
        <v>46</v>
      </c>
      <c r="I32" s="12"/>
      <c r="J32" s="13">
        <f t="shared" si="1"/>
        <v>1477.63301</v>
      </c>
      <c r="K32" s="13">
        <f t="shared" si="2"/>
        <v>-1305.8949500000001</v>
      </c>
      <c r="L32" s="13">
        <f t="shared" si="3"/>
        <v>1649.3710699999999</v>
      </c>
      <c r="N32" s="10" t="s">
        <v>46</v>
      </c>
      <c r="O32" s="12">
        <v>62</v>
      </c>
      <c r="P32" s="12">
        <v>171.73805999999999</v>
      </c>
      <c r="Q32" s="12">
        <v>422.18086</v>
      </c>
      <c r="R32" s="12">
        <v>10648</v>
      </c>
      <c r="S32" s="12">
        <v>45.41</v>
      </c>
      <c r="T32" s="12">
        <v>3360</v>
      </c>
      <c r="U32" s="12" t="s">
        <v>46</v>
      </c>
      <c r="V32" s="12"/>
      <c r="W32" s="13">
        <f t="shared" si="4"/>
        <v>1477.63301</v>
      </c>
      <c r="X32" s="13">
        <f t="shared" si="5"/>
        <v>-1305.8949500000001</v>
      </c>
      <c r="Y32" s="14">
        <f t="shared" si="6"/>
        <v>1649.3710699999999</v>
      </c>
      <c r="AA32" s="10" t="s">
        <v>46</v>
      </c>
      <c r="AB32" s="12">
        <v>61</v>
      </c>
      <c r="AC32" s="12">
        <v>119.47148</v>
      </c>
      <c r="AD32" s="12">
        <v>94.937129999999996</v>
      </c>
      <c r="AE32" s="12">
        <v>7288</v>
      </c>
      <c r="AF32" s="12">
        <v>45.41</v>
      </c>
      <c r="AG32" s="12">
        <v>525.78</v>
      </c>
      <c r="AH32" s="12" t="s">
        <v>46</v>
      </c>
      <c r="AI32" s="4"/>
      <c r="AJ32" s="13">
        <f t="shared" si="7"/>
        <v>332.27995499999997</v>
      </c>
      <c r="AK32" s="13">
        <f t="shared" si="8"/>
        <v>-212.80847499999999</v>
      </c>
      <c r="AL32" s="14">
        <f t="shared" si="9"/>
        <v>451.75143499999996</v>
      </c>
      <c r="AM32" s="4"/>
      <c r="AN32" s="10" t="s">
        <v>46</v>
      </c>
      <c r="AO32" s="12">
        <v>60</v>
      </c>
      <c r="AP32" s="12">
        <v>112.69967</v>
      </c>
      <c r="AQ32" s="12">
        <v>79.505409999999998</v>
      </c>
      <c r="AR32" s="12">
        <v>6762</v>
      </c>
      <c r="AS32" s="12">
        <v>45.41</v>
      </c>
      <c r="AT32" s="12">
        <v>364.63</v>
      </c>
      <c r="AU32" s="12"/>
      <c r="AW32" s="15" t="str">
        <f t="shared" si="0"/>
        <v>Fe</v>
      </c>
      <c r="AX32" s="16">
        <f t="shared" si="10"/>
        <v>-2</v>
      </c>
      <c r="AY32" s="17">
        <f t="shared" si="11"/>
        <v>-3.2258064516129031E-2</v>
      </c>
      <c r="AZ32" s="18">
        <f t="shared" si="12"/>
        <v>-59.038389999999993</v>
      </c>
      <c r="BA32" s="17">
        <f t="shared" si="13"/>
        <v>-0.34376998319417373</v>
      </c>
      <c r="BB32" s="18">
        <f t="shared" si="14"/>
        <v>-342.67545000000001</v>
      </c>
      <c r="BC32" s="17">
        <f t="shared" si="15"/>
        <v>-0.81167926466396423</v>
      </c>
    </row>
    <row r="33" spans="1:59" ht="15.75" x14ac:dyDescent="0.25">
      <c r="A33" s="10" t="s">
        <v>47</v>
      </c>
      <c r="B33" s="12">
        <v>62</v>
      </c>
      <c r="C33" s="12">
        <v>20.434999999999999</v>
      </c>
      <c r="D33" s="12">
        <v>14.609439999999999</v>
      </c>
      <c r="E33" s="12">
        <v>1267</v>
      </c>
      <c r="F33" s="12">
        <v>10.24</v>
      </c>
      <c r="G33" s="12">
        <v>111.39</v>
      </c>
      <c r="H33" s="12" t="s">
        <v>47</v>
      </c>
      <c r="I33" s="12"/>
      <c r="J33" s="13">
        <f t="shared" si="1"/>
        <v>51.133039999999994</v>
      </c>
      <c r="K33" s="13">
        <f t="shared" si="2"/>
        <v>-30.698039999999995</v>
      </c>
      <c r="L33" s="13">
        <f t="shared" si="3"/>
        <v>71.568039999999996</v>
      </c>
      <c r="N33" s="10" t="s">
        <v>47</v>
      </c>
      <c r="O33" s="12">
        <v>62</v>
      </c>
      <c r="P33" s="12">
        <v>20.434999999999999</v>
      </c>
      <c r="Q33" s="12">
        <v>14.609439999999999</v>
      </c>
      <c r="R33" s="12">
        <v>1267</v>
      </c>
      <c r="S33" s="12">
        <v>10.24</v>
      </c>
      <c r="T33" s="12">
        <v>111.39</v>
      </c>
      <c r="U33" s="12" t="s">
        <v>47</v>
      </c>
      <c r="V33" s="12"/>
      <c r="W33" s="13">
        <f t="shared" si="4"/>
        <v>51.133039999999994</v>
      </c>
      <c r="X33" s="13">
        <f t="shared" si="5"/>
        <v>-30.698039999999995</v>
      </c>
      <c r="Y33" s="14">
        <f t="shared" si="6"/>
        <v>71.568039999999996</v>
      </c>
      <c r="AA33" s="10" t="s">
        <v>47</v>
      </c>
      <c r="AB33" s="19">
        <v>61</v>
      </c>
      <c r="AC33" s="19">
        <v>18.943930000000002</v>
      </c>
      <c r="AD33" s="19">
        <v>8.7665600000000001</v>
      </c>
      <c r="AE33" s="19">
        <v>1156</v>
      </c>
      <c r="AF33" s="19">
        <v>10.24</v>
      </c>
      <c r="AG33" s="19">
        <v>51.21</v>
      </c>
      <c r="AH33" s="19" t="s">
        <v>47</v>
      </c>
      <c r="AI33" s="4"/>
      <c r="AJ33" s="13">
        <f t="shared" si="7"/>
        <v>30.682960000000001</v>
      </c>
      <c r="AK33" s="13">
        <f t="shared" si="8"/>
        <v>-11.73903</v>
      </c>
      <c r="AL33" s="14">
        <f t="shared" si="9"/>
        <v>49.626890000000003</v>
      </c>
      <c r="AM33" s="4"/>
      <c r="AN33" s="10" t="s">
        <v>47</v>
      </c>
      <c r="AO33" s="12">
        <v>60</v>
      </c>
      <c r="AP33" s="12">
        <v>18.406169999999999</v>
      </c>
      <c r="AQ33" s="12">
        <v>7.7598500000000001</v>
      </c>
      <c r="AR33" s="12">
        <v>1104</v>
      </c>
      <c r="AS33" s="12">
        <v>10.24</v>
      </c>
      <c r="AT33" s="12">
        <v>46.39</v>
      </c>
      <c r="AU33" s="12"/>
      <c r="AW33" s="15" t="str">
        <f t="shared" si="0"/>
        <v>Mn</v>
      </c>
      <c r="AX33" s="16">
        <f t="shared" si="10"/>
        <v>-2</v>
      </c>
      <c r="AY33" s="17">
        <f t="shared" si="11"/>
        <v>-3.2258064516129031E-2</v>
      </c>
      <c r="AZ33" s="18">
        <f t="shared" si="12"/>
        <v>-2.0288299999999992</v>
      </c>
      <c r="BA33" s="17">
        <f t="shared" si="13"/>
        <v>-9.928211402006358E-2</v>
      </c>
      <c r="BB33" s="18">
        <f t="shared" si="14"/>
        <v>-6.8495899999999992</v>
      </c>
      <c r="BC33" s="17">
        <f t="shared" si="15"/>
        <v>-0.46884685518404534</v>
      </c>
    </row>
    <row r="34" spans="1:59" ht="15.75" x14ac:dyDescent="0.25">
      <c r="A34" s="10" t="s">
        <v>48</v>
      </c>
      <c r="B34" s="12">
        <v>0</v>
      </c>
      <c r="C34" s="12" t="s">
        <v>56</v>
      </c>
      <c r="D34" s="12" t="s">
        <v>56</v>
      </c>
      <c r="E34" s="12" t="s">
        <v>56</v>
      </c>
      <c r="F34" s="12" t="s">
        <v>56</v>
      </c>
      <c r="G34" s="12" t="s">
        <v>56</v>
      </c>
      <c r="H34" s="12" t="s">
        <v>48</v>
      </c>
      <c r="I34" s="12"/>
      <c r="J34" s="13" t="str">
        <f t="shared" si="1"/>
        <v/>
      </c>
      <c r="K34" s="13" t="str">
        <f t="shared" si="2"/>
        <v/>
      </c>
      <c r="L34" s="13" t="str">
        <f t="shared" si="3"/>
        <v/>
      </c>
      <c r="N34" s="10" t="s">
        <v>48</v>
      </c>
      <c r="O34" s="12">
        <v>0</v>
      </c>
      <c r="P34" s="12" t="s">
        <v>56</v>
      </c>
      <c r="Q34" s="12" t="s">
        <v>56</v>
      </c>
      <c r="R34" s="12" t="s">
        <v>56</v>
      </c>
      <c r="S34" s="12" t="s">
        <v>56</v>
      </c>
      <c r="T34" s="12" t="s">
        <v>56</v>
      </c>
      <c r="U34" s="12" t="s">
        <v>48</v>
      </c>
      <c r="V34" s="12"/>
      <c r="W34" s="13" t="str">
        <f t="shared" si="4"/>
        <v/>
      </c>
      <c r="X34" s="13" t="str">
        <f t="shared" si="5"/>
        <v/>
      </c>
      <c r="Y34" s="13" t="str">
        <f t="shared" si="6"/>
        <v/>
      </c>
      <c r="AA34" s="10" t="s">
        <v>48</v>
      </c>
      <c r="AB34" s="12">
        <v>0</v>
      </c>
      <c r="AC34" s="12" t="s">
        <v>56</v>
      </c>
      <c r="AD34" s="12" t="s">
        <v>56</v>
      </c>
      <c r="AE34" s="12" t="s">
        <v>56</v>
      </c>
      <c r="AF34" s="12" t="s">
        <v>56</v>
      </c>
      <c r="AG34" s="12" t="s">
        <v>56</v>
      </c>
      <c r="AH34" s="12" t="s">
        <v>48</v>
      </c>
      <c r="AI34" s="4"/>
      <c r="AJ34" s="13" t="str">
        <f t="shared" si="7"/>
        <v/>
      </c>
      <c r="AK34" s="13" t="str">
        <f t="shared" si="8"/>
        <v/>
      </c>
      <c r="AL34" s="13" t="str">
        <f t="shared" si="9"/>
        <v/>
      </c>
      <c r="AM34" s="4"/>
      <c r="AN34" s="10" t="s">
        <v>48</v>
      </c>
      <c r="AO34" s="12">
        <v>0</v>
      </c>
      <c r="AP34" s="12" t="s">
        <v>56</v>
      </c>
      <c r="AQ34" s="12" t="s">
        <v>56</v>
      </c>
      <c r="AR34" s="12" t="s">
        <v>56</v>
      </c>
      <c r="AS34" s="12" t="s">
        <v>56</v>
      </c>
      <c r="AT34" s="12" t="s">
        <v>56</v>
      </c>
      <c r="AU34" s="12"/>
      <c r="AW34" s="15" t="str">
        <f t="shared" si="0"/>
        <v>Se</v>
      </c>
      <c r="AX34" s="16">
        <f t="shared" si="10"/>
        <v>0</v>
      </c>
      <c r="AY34" s="17">
        <f t="shared" si="11"/>
        <v>0</v>
      </c>
      <c r="AZ34" s="18" t="str">
        <f t="shared" si="12"/>
        <v>.</v>
      </c>
      <c r="BA34" s="17" t="str">
        <f t="shared" si="13"/>
        <v>.</v>
      </c>
      <c r="BB34" s="18" t="str">
        <f t="shared" si="14"/>
        <v>.</v>
      </c>
      <c r="BC34" s="17" t="str">
        <f t="shared" si="15"/>
        <v>.</v>
      </c>
    </row>
    <row r="35" spans="1:59" ht="15.75" x14ac:dyDescent="0.25">
      <c r="A35" s="10" t="s">
        <v>49</v>
      </c>
      <c r="B35" s="12">
        <v>62</v>
      </c>
      <c r="C35" s="12">
        <v>38.343870000000003</v>
      </c>
      <c r="D35" s="12">
        <v>6.7251000000000003</v>
      </c>
      <c r="E35" s="12">
        <v>2377</v>
      </c>
      <c r="F35" s="12">
        <v>24</v>
      </c>
      <c r="G35" s="12">
        <v>53.84</v>
      </c>
      <c r="H35" s="12" t="s">
        <v>49</v>
      </c>
      <c r="I35" s="12"/>
      <c r="J35" s="13">
        <f t="shared" si="1"/>
        <v>23.537850000000002</v>
      </c>
      <c r="K35" s="13">
        <f t="shared" si="2"/>
        <v>14.80602</v>
      </c>
      <c r="L35" s="13">
        <f t="shared" si="3"/>
        <v>61.881720000000001</v>
      </c>
      <c r="N35" s="10" t="s">
        <v>49</v>
      </c>
      <c r="O35" s="12">
        <v>62</v>
      </c>
      <c r="P35" s="12">
        <v>38.343870000000003</v>
      </c>
      <c r="Q35" s="12">
        <v>6.7251000000000003</v>
      </c>
      <c r="R35" s="12">
        <v>2377</v>
      </c>
      <c r="S35" s="12">
        <v>24</v>
      </c>
      <c r="T35" s="12">
        <v>53.84</v>
      </c>
      <c r="U35" s="12" t="s">
        <v>49</v>
      </c>
      <c r="V35" s="12"/>
      <c r="W35" s="13">
        <f t="shared" si="4"/>
        <v>23.537850000000002</v>
      </c>
      <c r="X35" s="13">
        <f t="shared" si="5"/>
        <v>14.80602</v>
      </c>
      <c r="Y35" s="13">
        <f t="shared" si="6"/>
        <v>61.881720000000001</v>
      </c>
      <c r="AA35" s="10" t="s">
        <v>49</v>
      </c>
      <c r="AB35" s="12">
        <v>62</v>
      </c>
      <c r="AC35" s="12">
        <v>38.343870000000003</v>
      </c>
      <c r="AD35" s="12">
        <v>6.7251000000000003</v>
      </c>
      <c r="AE35" s="12">
        <v>2377</v>
      </c>
      <c r="AF35" s="12">
        <v>24</v>
      </c>
      <c r="AG35" s="12">
        <v>53.84</v>
      </c>
      <c r="AH35" s="12" t="s">
        <v>49</v>
      </c>
      <c r="AI35" s="4"/>
      <c r="AJ35" s="13">
        <f t="shared" si="7"/>
        <v>23.537850000000002</v>
      </c>
      <c r="AK35" s="13">
        <f t="shared" si="8"/>
        <v>14.80602</v>
      </c>
      <c r="AL35" s="13">
        <f t="shared" si="9"/>
        <v>61.881720000000001</v>
      </c>
      <c r="AM35" s="4"/>
      <c r="AN35" s="10" t="s">
        <v>49</v>
      </c>
      <c r="AO35" s="12">
        <v>62</v>
      </c>
      <c r="AP35" s="12">
        <v>38.343870000000003</v>
      </c>
      <c r="AQ35" s="12">
        <v>6.7251000000000003</v>
      </c>
      <c r="AR35" s="12">
        <v>2377</v>
      </c>
      <c r="AS35" s="12">
        <v>24</v>
      </c>
      <c r="AT35" s="12">
        <v>53.84</v>
      </c>
      <c r="AU35" s="12"/>
      <c r="AW35" s="15" t="str">
        <f t="shared" si="0"/>
        <v>Zn</v>
      </c>
      <c r="AX35" s="16">
        <f t="shared" si="10"/>
        <v>0</v>
      </c>
      <c r="AY35" s="17">
        <f t="shared" si="11"/>
        <v>0</v>
      </c>
      <c r="AZ35" s="18">
        <f t="shared" si="12"/>
        <v>0</v>
      </c>
      <c r="BA35" s="17">
        <f t="shared" si="13"/>
        <v>0</v>
      </c>
      <c r="BB35" s="18">
        <f t="shared" si="14"/>
        <v>0</v>
      </c>
      <c r="BC35" s="17">
        <f t="shared" si="15"/>
        <v>0</v>
      </c>
    </row>
    <row r="36" spans="1:59" ht="15.75" x14ac:dyDescent="0.25">
      <c r="A36" s="10"/>
      <c r="B36" s="12"/>
      <c r="C36" s="12"/>
      <c r="D36" s="12"/>
      <c r="E36" s="12"/>
      <c r="F36" s="12"/>
      <c r="G36" s="12"/>
      <c r="H36" s="12"/>
      <c r="I36" s="12"/>
      <c r="J36" s="13"/>
      <c r="K36" s="13"/>
      <c r="L36" s="13"/>
      <c r="N36" s="10"/>
      <c r="O36" s="12"/>
      <c r="P36" s="12"/>
      <c r="Q36" s="12"/>
      <c r="R36" s="12"/>
      <c r="S36" s="12"/>
      <c r="T36" s="12"/>
      <c r="U36" s="12"/>
      <c r="V36" s="12"/>
      <c r="W36" s="13"/>
      <c r="X36" s="13"/>
      <c r="Y36" s="13"/>
      <c r="AA36" s="10"/>
      <c r="AB36" s="12"/>
      <c r="AC36" s="12"/>
      <c r="AD36" s="12"/>
      <c r="AE36" s="12"/>
      <c r="AF36" s="12"/>
      <c r="AG36" s="12"/>
      <c r="AH36" s="12"/>
      <c r="AI36" s="4"/>
      <c r="AJ36" s="13"/>
      <c r="AK36" s="13"/>
      <c r="AL36" s="13"/>
      <c r="AM36" s="4"/>
      <c r="AN36" s="10"/>
      <c r="AO36" s="12"/>
      <c r="AP36" s="12"/>
      <c r="AQ36" s="12"/>
      <c r="AR36" s="12"/>
      <c r="AS36" s="12"/>
      <c r="AT36" s="12"/>
      <c r="AU36" s="12"/>
      <c r="AW36" s="15"/>
      <c r="AX36" s="16"/>
      <c r="AY36" s="17"/>
      <c r="AZ36" s="18"/>
      <c r="BA36" s="17"/>
      <c r="BB36" s="18"/>
      <c r="BC36" s="17"/>
    </row>
    <row r="38" spans="1:59" x14ac:dyDescent="0.2">
      <c r="O38" s="20"/>
      <c r="P38" s="20"/>
      <c r="Q38" s="20"/>
    </row>
    <row r="39" spans="1:59" ht="15" thickBot="1" x14ac:dyDescent="0.25"/>
    <row r="40" spans="1:59" ht="15" customHeight="1" x14ac:dyDescent="0.2">
      <c r="N40" s="5" t="s">
        <v>51</v>
      </c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N40" s="5" t="s">
        <v>51</v>
      </c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</row>
    <row r="41" spans="1:59" ht="15" customHeight="1" x14ac:dyDescent="0.2">
      <c r="N41" s="21" t="s">
        <v>52</v>
      </c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N41" s="21" t="s">
        <v>52</v>
      </c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</row>
    <row r="42" spans="1:59" ht="15" customHeight="1" x14ac:dyDescent="0.2">
      <c r="N42" s="21" t="s">
        <v>53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N42" s="21" t="s">
        <v>53</v>
      </c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</row>
    <row r="43" spans="1:59" ht="30" x14ac:dyDescent="0.2">
      <c r="N43" s="10"/>
      <c r="O43" s="11" t="s">
        <v>21</v>
      </c>
      <c r="P43" s="11" t="s">
        <v>22</v>
      </c>
      <c r="Q43" s="11" t="s">
        <v>23</v>
      </c>
      <c r="R43" s="11" t="s">
        <v>24</v>
      </c>
      <c r="S43" s="11" t="s">
        <v>25</v>
      </c>
      <c r="T43" s="11" t="s">
        <v>26</v>
      </c>
      <c r="U43" s="11" t="s">
        <v>27</v>
      </c>
      <c r="V43" s="11" t="s">
        <v>28</v>
      </c>
      <c r="W43" s="11" t="s">
        <v>29</v>
      </c>
      <c r="X43" s="11" t="s">
        <v>30</v>
      </c>
      <c r="Y43" s="11" t="s">
        <v>31</v>
      </c>
      <c r="Z43" s="11" t="s">
        <v>32</v>
      </c>
      <c r="AA43" s="11" t="s">
        <v>33</v>
      </c>
      <c r="AB43" s="11" t="s">
        <v>34</v>
      </c>
      <c r="AC43" s="11" t="s">
        <v>35</v>
      </c>
      <c r="AD43" s="11" t="s">
        <v>36</v>
      </c>
      <c r="AE43" s="11" t="s">
        <v>50</v>
      </c>
      <c r="AF43" s="11" t="s">
        <v>37</v>
      </c>
      <c r="AG43" s="11" t="s">
        <v>38</v>
      </c>
      <c r="AN43" s="10"/>
      <c r="AO43" s="11" t="s">
        <v>21</v>
      </c>
      <c r="AP43" s="11" t="s">
        <v>22</v>
      </c>
      <c r="AQ43" s="11" t="s">
        <v>23</v>
      </c>
      <c r="AR43" s="11" t="s">
        <v>24</v>
      </c>
      <c r="AS43" s="11" t="s">
        <v>25</v>
      </c>
      <c r="AT43" s="11" t="s">
        <v>26</v>
      </c>
      <c r="AU43" s="11" t="s">
        <v>27</v>
      </c>
      <c r="AV43" s="11" t="s">
        <v>28</v>
      </c>
      <c r="AW43" s="11" t="s">
        <v>29</v>
      </c>
      <c r="AX43" s="11" t="s">
        <v>30</v>
      </c>
      <c r="AY43" s="11" t="s">
        <v>31</v>
      </c>
      <c r="AZ43" s="11" t="s">
        <v>32</v>
      </c>
      <c r="BA43" s="11" t="s">
        <v>33</v>
      </c>
      <c r="BB43" s="11" t="s">
        <v>34</v>
      </c>
      <c r="BC43" s="11" t="s">
        <v>35</v>
      </c>
      <c r="BD43" s="11" t="s">
        <v>36</v>
      </c>
      <c r="BE43" s="11" t="s">
        <v>50</v>
      </c>
      <c r="BF43" s="11" t="s">
        <v>37</v>
      </c>
      <c r="BG43" s="11" t="s">
        <v>38</v>
      </c>
    </row>
    <row r="44" spans="1:59" ht="15" x14ac:dyDescent="0.2">
      <c r="N44" s="23" t="s">
        <v>21</v>
      </c>
      <c r="O44" s="24">
        <v>1</v>
      </c>
      <c r="P44" s="24">
        <v>7.7990000000000004E-2</v>
      </c>
      <c r="Q44" s="25">
        <v>-0.14152000000000001</v>
      </c>
      <c r="R44" s="25">
        <v>-0.10143000000000001</v>
      </c>
      <c r="S44" s="25">
        <v>-0.10238</v>
      </c>
      <c r="T44" s="25">
        <v>-0.17169999999999999</v>
      </c>
      <c r="U44" s="25">
        <v>-0.17613999999999999</v>
      </c>
      <c r="V44" s="25">
        <v>-3.2629999999999999E-2</v>
      </c>
      <c r="W44" s="25">
        <v>-2.333E-2</v>
      </c>
      <c r="X44" s="24">
        <v>0.24293999999999999</v>
      </c>
      <c r="Y44" s="24">
        <v>0.24903</v>
      </c>
      <c r="Z44" s="24">
        <v>0.12922</v>
      </c>
      <c r="AA44" s="24">
        <v>8.5650000000000004E-2</v>
      </c>
      <c r="AB44" s="25">
        <v>-0.38541999999999998</v>
      </c>
      <c r="AC44" s="24">
        <v>0.34993000000000002</v>
      </c>
      <c r="AD44" s="25">
        <v>-8.8429999999999995E-2</v>
      </c>
      <c r="AE44" s="24">
        <v>0.21686</v>
      </c>
      <c r="AF44" s="24">
        <v>0.34594999999999998</v>
      </c>
      <c r="AG44" s="24">
        <v>3.0300000000000001E-2</v>
      </c>
      <c r="AN44" s="23" t="s">
        <v>21</v>
      </c>
      <c r="AO44" s="24">
        <v>1</v>
      </c>
      <c r="AP44" s="24">
        <v>7.7990000000000004E-2</v>
      </c>
      <c r="AQ44" s="24">
        <v>2.112E-2</v>
      </c>
      <c r="AR44" s="24">
        <v>8.6099999999999996E-2</v>
      </c>
      <c r="AS44" s="24">
        <v>8.2710000000000006E-2</v>
      </c>
      <c r="AT44" s="25">
        <v>-4.5130000000000003E-2</v>
      </c>
      <c r="AU44" s="25">
        <v>-3.0000000000000001E-5</v>
      </c>
      <c r="AV44" s="25">
        <v>-3.7530000000000001E-2</v>
      </c>
      <c r="AW44" s="24">
        <v>1.9400000000000001E-2</v>
      </c>
      <c r="AX44" s="24">
        <v>4.9750000000000003E-2</v>
      </c>
      <c r="AY44" s="24">
        <v>2.3050000000000001E-2</v>
      </c>
      <c r="AZ44" s="24">
        <v>6.318E-2</v>
      </c>
      <c r="BA44" s="24">
        <v>8.5419999999999996E-2</v>
      </c>
      <c r="BB44" s="25">
        <v>-0.38541999999999998</v>
      </c>
      <c r="BC44" s="24">
        <v>0.34993000000000002</v>
      </c>
      <c r="BD44" s="24">
        <v>5.0909999999999997E-2</v>
      </c>
      <c r="BE44" s="24">
        <v>0.21686</v>
      </c>
      <c r="BF44" s="24">
        <v>7.1730000000000002E-2</v>
      </c>
      <c r="BG44" s="24">
        <v>0.10944</v>
      </c>
    </row>
    <row r="45" spans="1:59" ht="15" x14ac:dyDescent="0.2">
      <c r="N45" s="23" t="s">
        <v>22</v>
      </c>
      <c r="O45" s="24">
        <v>7.7990000000000004E-2</v>
      </c>
      <c r="P45" s="24">
        <v>1</v>
      </c>
      <c r="Q45" s="25">
        <v>-0.42019000000000001</v>
      </c>
      <c r="R45" s="25">
        <v>-0.37014999999999998</v>
      </c>
      <c r="S45" s="25">
        <v>-0.36381000000000002</v>
      </c>
      <c r="T45" s="25">
        <v>-0.32062000000000002</v>
      </c>
      <c r="U45" s="25">
        <v>-0.31952999999999998</v>
      </c>
      <c r="V45" s="25">
        <v>-0.53578999999999999</v>
      </c>
      <c r="W45" s="24">
        <v>0.37207000000000001</v>
      </c>
      <c r="X45" s="24">
        <v>0.28233999999999998</v>
      </c>
      <c r="Y45" s="24">
        <v>0.32657000000000003</v>
      </c>
      <c r="Z45" s="24">
        <v>0.20985000000000001</v>
      </c>
      <c r="AA45" s="24">
        <v>0.10784000000000001</v>
      </c>
      <c r="AB45" s="24" t="s">
        <v>56</v>
      </c>
      <c r="AC45" s="24" t="s">
        <v>56</v>
      </c>
      <c r="AD45" s="25">
        <v>-0.11036</v>
      </c>
      <c r="AE45" s="24">
        <v>0.55401</v>
      </c>
      <c r="AF45" s="24">
        <v>0.50499000000000005</v>
      </c>
      <c r="AG45" s="24">
        <v>0.37341000000000002</v>
      </c>
      <c r="AN45" s="23" t="s">
        <v>22</v>
      </c>
      <c r="AO45" s="24">
        <v>7.7990000000000004E-2</v>
      </c>
      <c r="AP45" s="24">
        <v>1</v>
      </c>
      <c r="AQ45" s="25">
        <v>-0.58555999999999997</v>
      </c>
      <c r="AR45" s="25">
        <v>-0.51060000000000005</v>
      </c>
      <c r="AS45" s="25">
        <v>-0.49883</v>
      </c>
      <c r="AT45" s="25">
        <v>-0.34210000000000002</v>
      </c>
      <c r="AU45" s="25">
        <v>-0.48377999999999999</v>
      </c>
      <c r="AV45" s="25">
        <v>-0.53578999999999999</v>
      </c>
      <c r="AW45" s="24">
        <v>0.39611000000000002</v>
      </c>
      <c r="AX45" s="24">
        <v>0.57237000000000005</v>
      </c>
      <c r="AY45" s="24">
        <v>0.60485</v>
      </c>
      <c r="AZ45" s="24">
        <v>4.199E-2</v>
      </c>
      <c r="BA45" s="24">
        <v>0.10784000000000001</v>
      </c>
      <c r="BB45" s="24" t="s">
        <v>56</v>
      </c>
      <c r="BC45" s="24" t="s">
        <v>56</v>
      </c>
      <c r="BD45" s="25">
        <v>-0.11036</v>
      </c>
      <c r="BE45" s="24">
        <v>0.55401</v>
      </c>
      <c r="BF45" s="24">
        <v>0.50499000000000005</v>
      </c>
      <c r="BG45" s="24">
        <v>0.37341000000000002</v>
      </c>
    </row>
    <row r="46" spans="1:59" ht="15" x14ac:dyDescent="0.2">
      <c r="N46" s="23" t="s">
        <v>23</v>
      </c>
      <c r="O46" s="25">
        <v>-0.14152000000000001</v>
      </c>
      <c r="P46" s="25">
        <v>-0.42019000000000001</v>
      </c>
      <c r="Q46" s="24">
        <v>1</v>
      </c>
      <c r="R46" s="24">
        <v>0.96392999999999995</v>
      </c>
      <c r="S46" s="24">
        <v>0.96506000000000003</v>
      </c>
      <c r="T46" s="24">
        <v>0.95755000000000001</v>
      </c>
      <c r="U46" s="24">
        <v>0.95913000000000004</v>
      </c>
      <c r="V46" s="24">
        <v>0.35835</v>
      </c>
      <c r="W46" s="24">
        <v>0.39596999999999999</v>
      </c>
      <c r="X46" s="25">
        <v>-0.85536999999999996</v>
      </c>
      <c r="Y46" s="25">
        <v>-0.75178999999999996</v>
      </c>
      <c r="Z46" s="25">
        <v>-0.74404999999999999</v>
      </c>
      <c r="AA46" s="24">
        <v>0.50249999999999995</v>
      </c>
      <c r="AB46" s="25">
        <v>-0.35615000000000002</v>
      </c>
      <c r="AC46" s="24">
        <v>0.35615000000000002</v>
      </c>
      <c r="AD46" s="24">
        <v>0.58960999999999997</v>
      </c>
      <c r="AE46" s="25">
        <v>-0.59162000000000003</v>
      </c>
      <c r="AF46" s="25">
        <v>-0.60160000000000002</v>
      </c>
      <c r="AG46" s="24">
        <v>0.39868999999999999</v>
      </c>
      <c r="AN46" s="23" t="s">
        <v>23</v>
      </c>
      <c r="AO46" s="24">
        <v>2.112E-2</v>
      </c>
      <c r="AP46" s="25">
        <v>-0.58555999999999997</v>
      </c>
      <c r="AQ46" s="24">
        <v>1</v>
      </c>
      <c r="AR46" s="24">
        <v>0.94862999999999997</v>
      </c>
      <c r="AS46" s="24">
        <v>0.94884999999999997</v>
      </c>
      <c r="AT46" s="24">
        <v>0.93172999999999995</v>
      </c>
      <c r="AU46" s="24">
        <v>0.93198999999999999</v>
      </c>
      <c r="AV46" s="24">
        <v>0.29543000000000003</v>
      </c>
      <c r="AW46" s="25">
        <v>-1.7510000000000001E-2</v>
      </c>
      <c r="AX46" s="25">
        <v>-0.80262</v>
      </c>
      <c r="AY46" s="25">
        <v>-0.57049000000000005</v>
      </c>
      <c r="AZ46" s="25">
        <v>-0.41094000000000003</v>
      </c>
      <c r="BA46" s="24">
        <v>0.36212</v>
      </c>
      <c r="BB46" s="25">
        <v>-0.35615000000000002</v>
      </c>
      <c r="BC46" s="24">
        <v>0.35615000000000002</v>
      </c>
      <c r="BD46" s="24">
        <v>0.33628000000000002</v>
      </c>
      <c r="BE46" s="25">
        <v>-0.60524999999999995</v>
      </c>
      <c r="BF46" s="25">
        <v>-0.44308999999999998</v>
      </c>
      <c r="BG46" s="24">
        <v>0.15012</v>
      </c>
    </row>
    <row r="47" spans="1:59" ht="15" x14ac:dyDescent="0.2">
      <c r="N47" s="23" t="s">
        <v>24</v>
      </c>
      <c r="O47" s="25">
        <v>-0.10143000000000001</v>
      </c>
      <c r="P47" s="25">
        <v>-0.37014999999999998</v>
      </c>
      <c r="Q47" s="24">
        <v>0.96392999999999995</v>
      </c>
      <c r="R47" s="24">
        <v>1</v>
      </c>
      <c r="S47" s="24">
        <v>0.99956</v>
      </c>
      <c r="T47" s="24">
        <v>0.90651999999999999</v>
      </c>
      <c r="U47" s="24">
        <v>0.91134999999999999</v>
      </c>
      <c r="V47" s="24">
        <v>0.28194999999999998</v>
      </c>
      <c r="W47" s="24">
        <v>0.33145000000000002</v>
      </c>
      <c r="X47" s="25">
        <v>-0.87092999999999998</v>
      </c>
      <c r="Y47" s="25">
        <v>-0.79927999999999999</v>
      </c>
      <c r="Z47" s="25">
        <v>-0.73607999999999996</v>
      </c>
      <c r="AA47" s="24">
        <v>0.70720000000000005</v>
      </c>
      <c r="AB47" s="25">
        <v>-0.42988999999999999</v>
      </c>
      <c r="AC47" s="24">
        <v>0.42988999999999999</v>
      </c>
      <c r="AD47" s="24">
        <v>0.60009000000000001</v>
      </c>
      <c r="AE47" s="25">
        <v>-0.63193999999999995</v>
      </c>
      <c r="AF47" s="25">
        <v>-0.65359</v>
      </c>
      <c r="AG47" s="24">
        <v>0.47665999999999997</v>
      </c>
      <c r="AN47" s="23" t="s">
        <v>24</v>
      </c>
      <c r="AO47" s="24">
        <v>8.6099999999999996E-2</v>
      </c>
      <c r="AP47" s="25">
        <v>-0.51060000000000005</v>
      </c>
      <c r="AQ47" s="24">
        <v>0.94862999999999997</v>
      </c>
      <c r="AR47" s="24">
        <v>1</v>
      </c>
      <c r="AS47" s="24">
        <v>0.99931000000000003</v>
      </c>
      <c r="AT47" s="24">
        <v>0.85091000000000006</v>
      </c>
      <c r="AU47" s="24">
        <v>0.84963999999999995</v>
      </c>
      <c r="AV47" s="24">
        <v>0.19842000000000001</v>
      </c>
      <c r="AW47" s="25">
        <v>-8.8859999999999995E-2</v>
      </c>
      <c r="AX47" s="25">
        <v>-0.76336999999999999</v>
      </c>
      <c r="AY47" s="25">
        <v>-0.57774999999999999</v>
      </c>
      <c r="AZ47" s="25">
        <v>-0.40816999999999998</v>
      </c>
      <c r="BA47" s="24">
        <v>0.51302000000000003</v>
      </c>
      <c r="BB47" s="25">
        <v>-0.42988999999999999</v>
      </c>
      <c r="BC47" s="24">
        <v>0.42988999999999999</v>
      </c>
      <c r="BD47" s="24">
        <v>0.28711999999999999</v>
      </c>
      <c r="BE47" s="25">
        <v>-0.63193999999999995</v>
      </c>
      <c r="BF47" s="25">
        <v>-0.46389999999999998</v>
      </c>
      <c r="BG47" s="24">
        <v>0.22961999999999999</v>
      </c>
    </row>
    <row r="48" spans="1:59" ht="15" x14ac:dyDescent="0.2">
      <c r="N48" s="23" t="s">
        <v>25</v>
      </c>
      <c r="O48" s="25">
        <v>-0.10238</v>
      </c>
      <c r="P48" s="25">
        <v>-0.36381000000000002</v>
      </c>
      <c r="Q48" s="24">
        <v>0.96506000000000003</v>
      </c>
      <c r="R48" s="24">
        <v>0.99956</v>
      </c>
      <c r="S48" s="24">
        <v>1</v>
      </c>
      <c r="T48" s="24">
        <v>0.91073000000000004</v>
      </c>
      <c r="U48" s="24">
        <v>0.91529000000000005</v>
      </c>
      <c r="V48" s="24">
        <v>0.27725</v>
      </c>
      <c r="W48" s="24">
        <v>0.35721999999999998</v>
      </c>
      <c r="X48" s="25">
        <v>-0.86599999999999999</v>
      </c>
      <c r="Y48" s="25">
        <v>-0.79420000000000002</v>
      </c>
      <c r="Z48" s="25">
        <v>-0.72909999999999997</v>
      </c>
      <c r="AA48" s="24">
        <v>0.70342000000000005</v>
      </c>
      <c r="AB48" s="25">
        <v>-0.42725999999999997</v>
      </c>
      <c r="AC48" s="24">
        <v>0.42725999999999997</v>
      </c>
      <c r="AD48" s="24">
        <v>0.59531000000000001</v>
      </c>
      <c r="AE48" s="25">
        <v>-0.62763000000000002</v>
      </c>
      <c r="AF48" s="25">
        <v>-0.64861000000000002</v>
      </c>
      <c r="AG48" s="24">
        <v>0.47604000000000002</v>
      </c>
      <c r="AN48" s="23" t="s">
        <v>25</v>
      </c>
      <c r="AO48" s="24">
        <v>8.2710000000000006E-2</v>
      </c>
      <c r="AP48" s="25">
        <v>-0.49883</v>
      </c>
      <c r="AQ48" s="24">
        <v>0.94884999999999997</v>
      </c>
      <c r="AR48" s="24">
        <v>0.99931000000000003</v>
      </c>
      <c r="AS48" s="24">
        <v>1</v>
      </c>
      <c r="AT48" s="24">
        <v>0.85631999999999997</v>
      </c>
      <c r="AU48" s="24">
        <v>0.85418000000000005</v>
      </c>
      <c r="AV48" s="24">
        <v>0.19511999999999999</v>
      </c>
      <c r="AW48" s="25">
        <v>-7.621E-2</v>
      </c>
      <c r="AX48" s="25">
        <v>-0.75602999999999998</v>
      </c>
      <c r="AY48" s="25">
        <v>-0.57113000000000003</v>
      </c>
      <c r="AZ48" s="25">
        <v>-0.40933000000000003</v>
      </c>
      <c r="BA48" s="24">
        <v>0.50905</v>
      </c>
      <c r="BB48" s="25">
        <v>-0.42725999999999997</v>
      </c>
      <c r="BC48" s="24">
        <v>0.42725999999999997</v>
      </c>
      <c r="BD48" s="24">
        <v>0.28108</v>
      </c>
      <c r="BE48" s="25">
        <v>-0.62763000000000002</v>
      </c>
      <c r="BF48" s="25">
        <v>-0.45649000000000001</v>
      </c>
      <c r="BG48" s="24">
        <v>0.23116999999999999</v>
      </c>
    </row>
    <row r="49" spans="14:59" ht="15" x14ac:dyDescent="0.2">
      <c r="N49" s="23" t="s">
        <v>26</v>
      </c>
      <c r="O49" s="25">
        <v>-0.17169999999999999</v>
      </c>
      <c r="P49" s="25">
        <v>-0.32062000000000002</v>
      </c>
      <c r="Q49" s="24">
        <v>0.95755000000000001</v>
      </c>
      <c r="R49" s="24">
        <v>0.90651999999999999</v>
      </c>
      <c r="S49" s="24">
        <v>0.91073000000000004</v>
      </c>
      <c r="T49" s="24">
        <v>1</v>
      </c>
      <c r="U49" s="24">
        <v>0.99927999999999995</v>
      </c>
      <c r="V49" s="24">
        <v>0.31681999999999999</v>
      </c>
      <c r="W49" s="24">
        <v>0.60616000000000003</v>
      </c>
      <c r="X49" s="25">
        <v>-0.77853000000000006</v>
      </c>
      <c r="Y49" s="25">
        <v>-0.69330000000000003</v>
      </c>
      <c r="Z49" s="25">
        <v>-0.68566000000000005</v>
      </c>
      <c r="AA49" s="24">
        <v>0.40823999999999999</v>
      </c>
      <c r="AB49" s="25">
        <v>-0.40284999999999999</v>
      </c>
      <c r="AC49" s="24">
        <v>0.40284999999999999</v>
      </c>
      <c r="AD49" s="24">
        <v>0.58387999999999995</v>
      </c>
      <c r="AE49" s="25">
        <v>-0.58594999999999997</v>
      </c>
      <c r="AF49" s="25">
        <v>-0.56301000000000001</v>
      </c>
      <c r="AG49" s="24">
        <v>0.36992000000000003</v>
      </c>
      <c r="AN49" s="23" t="s">
        <v>26</v>
      </c>
      <c r="AO49" s="25">
        <v>-4.5130000000000003E-2</v>
      </c>
      <c r="AP49" s="25">
        <v>-0.34210000000000002</v>
      </c>
      <c r="AQ49" s="24">
        <v>0.93172999999999995</v>
      </c>
      <c r="AR49" s="24">
        <v>0.85091000000000006</v>
      </c>
      <c r="AS49" s="24">
        <v>0.85631999999999997</v>
      </c>
      <c r="AT49" s="24">
        <v>1</v>
      </c>
      <c r="AU49" s="24">
        <v>0.99882000000000004</v>
      </c>
      <c r="AV49" s="24">
        <v>0.33518999999999999</v>
      </c>
      <c r="AW49" s="24">
        <v>0.30065999999999998</v>
      </c>
      <c r="AX49" s="25">
        <v>-0.62361999999999995</v>
      </c>
      <c r="AY49" s="25">
        <v>-0.38431999999999999</v>
      </c>
      <c r="AZ49" s="25">
        <v>-0.59455999999999998</v>
      </c>
      <c r="BA49" s="24">
        <v>0.29792000000000002</v>
      </c>
      <c r="BB49" s="25">
        <v>-0.40284999999999999</v>
      </c>
      <c r="BC49" s="24">
        <v>0.40284999999999999</v>
      </c>
      <c r="BD49" s="24">
        <v>0.38740999999999998</v>
      </c>
      <c r="BE49" s="25">
        <v>-0.60797999999999996</v>
      </c>
      <c r="BF49" s="25">
        <v>-0.32302999999999998</v>
      </c>
      <c r="BG49" s="24">
        <v>0.10465000000000001</v>
      </c>
    </row>
    <row r="50" spans="14:59" ht="15" x14ac:dyDescent="0.2">
      <c r="N50" s="23" t="s">
        <v>27</v>
      </c>
      <c r="O50" s="25">
        <v>-0.17613999999999999</v>
      </c>
      <c r="P50" s="25">
        <v>-0.31952999999999998</v>
      </c>
      <c r="Q50" s="24">
        <v>0.95913000000000004</v>
      </c>
      <c r="R50" s="24">
        <v>0.91134999999999999</v>
      </c>
      <c r="S50" s="24">
        <v>0.91529000000000005</v>
      </c>
      <c r="T50" s="24">
        <v>0.99927999999999995</v>
      </c>
      <c r="U50" s="24">
        <v>1</v>
      </c>
      <c r="V50" s="24">
        <v>0.31558000000000003</v>
      </c>
      <c r="W50" s="24">
        <v>0.59945999999999999</v>
      </c>
      <c r="X50" s="25">
        <v>-0.78735999999999995</v>
      </c>
      <c r="Y50" s="25">
        <v>-0.70345999999999997</v>
      </c>
      <c r="Z50" s="25">
        <v>-0.68379000000000001</v>
      </c>
      <c r="AA50" s="24">
        <v>0.42020999999999997</v>
      </c>
      <c r="AB50" s="25">
        <v>-0.42110999999999998</v>
      </c>
      <c r="AC50" s="24">
        <v>0.42110999999999998</v>
      </c>
      <c r="AD50" s="24">
        <v>0.58914</v>
      </c>
      <c r="AE50" s="25">
        <v>-0.58513999999999999</v>
      </c>
      <c r="AF50" s="25">
        <v>-0.57126999999999994</v>
      </c>
      <c r="AG50" s="24">
        <v>0.37664999999999998</v>
      </c>
      <c r="AN50" s="23" t="s">
        <v>27</v>
      </c>
      <c r="AO50" s="25">
        <v>-3.0000000000000001E-5</v>
      </c>
      <c r="AP50" s="25">
        <v>-0.48377999999999999</v>
      </c>
      <c r="AQ50" s="24">
        <v>0.93198999999999999</v>
      </c>
      <c r="AR50" s="24">
        <v>0.84963999999999995</v>
      </c>
      <c r="AS50" s="24">
        <v>0.85418000000000005</v>
      </c>
      <c r="AT50" s="24">
        <v>0.99882000000000004</v>
      </c>
      <c r="AU50" s="24">
        <v>1</v>
      </c>
      <c r="AV50" s="24">
        <v>0.23116999999999999</v>
      </c>
      <c r="AW50" s="24">
        <v>0.26982</v>
      </c>
      <c r="AX50" s="25">
        <v>-0.63266999999999995</v>
      </c>
      <c r="AY50" s="25">
        <v>-0.37062</v>
      </c>
      <c r="AZ50" s="25">
        <v>-0.22361</v>
      </c>
      <c r="BA50" s="24">
        <v>0.25053999999999998</v>
      </c>
      <c r="BB50" s="25">
        <v>-0.42110999999999998</v>
      </c>
      <c r="BC50" s="24">
        <v>0.42110999999999998</v>
      </c>
      <c r="BD50" s="24">
        <v>0.31846999999999998</v>
      </c>
      <c r="BE50" s="25">
        <v>-0.63371999999999995</v>
      </c>
      <c r="BF50" s="25">
        <v>-0.33978999999999998</v>
      </c>
      <c r="BG50" s="24">
        <v>0.16879</v>
      </c>
    </row>
    <row r="51" spans="14:59" ht="15" x14ac:dyDescent="0.2">
      <c r="N51" s="23" t="s">
        <v>28</v>
      </c>
      <c r="O51" s="25">
        <v>-3.2629999999999999E-2</v>
      </c>
      <c r="P51" s="25">
        <v>-0.53578999999999999</v>
      </c>
      <c r="Q51" s="24">
        <v>0.35835</v>
      </c>
      <c r="R51" s="24">
        <v>0.28194999999999998</v>
      </c>
      <c r="S51" s="24">
        <v>0.27725</v>
      </c>
      <c r="T51" s="24">
        <v>0.31681999999999999</v>
      </c>
      <c r="U51" s="24">
        <v>0.31558000000000003</v>
      </c>
      <c r="V51" s="24">
        <v>1</v>
      </c>
      <c r="W51" s="25">
        <v>-0.22800999999999999</v>
      </c>
      <c r="X51" s="25">
        <v>-0.60319999999999996</v>
      </c>
      <c r="Y51" s="25">
        <v>-0.54249000000000003</v>
      </c>
      <c r="Z51" s="25">
        <v>-0.51244000000000001</v>
      </c>
      <c r="AA51" s="25">
        <v>-0.32435000000000003</v>
      </c>
      <c r="AB51" s="24">
        <v>0.62560000000000004</v>
      </c>
      <c r="AC51" s="25">
        <v>-0.66512000000000004</v>
      </c>
      <c r="AD51" s="24">
        <v>0.88275000000000003</v>
      </c>
      <c r="AE51" s="25">
        <v>-0.78452</v>
      </c>
      <c r="AF51" s="25">
        <v>-0.61304000000000003</v>
      </c>
      <c r="AG51" s="25">
        <v>-0.17655999999999999</v>
      </c>
      <c r="AN51" s="23" t="s">
        <v>28</v>
      </c>
      <c r="AO51" s="25">
        <v>-3.7530000000000001E-2</v>
      </c>
      <c r="AP51" s="25">
        <v>-0.53578999999999999</v>
      </c>
      <c r="AQ51" s="24">
        <v>0.29543000000000003</v>
      </c>
      <c r="AR51" s="24">
        <v>0.19842000000000001</v>
      </c>
      <c r="AS51" s="24">
        <v>0.19511999999999999</v>
      </c>
      <c r="AT51" s="24">
        <v>0.33518999999999999</v>
      </c>
      <c r="AU51" s="24">
        <v>0.23116999999999999</v>
      </c>
      <c r="AV51" s="24">
        <v>1</v>
      </c>
      <c r="AW51" s="25">
        <v>-0.32275999999999999</v>
      </c>
      <c r="AX51" s="25">
        <v>-0.45495999999999998</v>
      </c>
      <c r="AY51" s="25">
        <v>-0.40944000000000003</v>
      </c>
      <c r="AZ51" s="25">
        <v>-0.25622</v>
      </c>
      <c r="BA51" s="25">
        <v>-6.3350000000000004E-2</v>
      </c>
      <c r="BB51" s="24">
        <v>0.62560000000000004</v>
      </c>
      <c r="BC51" s="25">
        <v>-0.66512000000000004</v>
      </c>
      <c r="BD51" s="24">
        <v>0.88275000000000003</v>
      </c>
      <c r="BE51" s="25">
        <v>-0.78452</v>
      </c>
      <c r="BF51" s="25">
        <v>-0.81533999999999995</v>
      </c>
      <c r="BG51" s="25">
        <v>-3.4509999999999999E-2</v>
      </c>
    </row>
    <row r="52" spans="14:59" ht="15" x14ac:dyDescent="0.2">
      <c r="N52" s="23" t="s">
        <v>29</v>
      </c>
      <c r="O52" s="25">
        <v>-2.333E-2</v>
      </c>
      <c r="P52" s="24">
        <v>0.37207000000000001</v>
      </c>
      <c r="Q52" s="24">
        <v>0.39596999999999999</v>
      </c>
      <c r="R52" s="24">
        <v>0.33145000000000002</v>
      </c>
      <c r="S52" s="24">
        <v>0.35721999999999998</v>
      </c>
      <c r="T52" s="24">
        <v>0.60616000000000003</v>
      </c>
      <c r="U52" s="24">
        <v>0.59945999999999999</v>
      </c>
      <c r="V52" s="25">
        <v>-0.22800999999999999</v>
      </c>
      <c r="W52" s="24">
        <v>1</v>
      </c>
      <c r="X52" s="24">
        <v>6.0290000000000003E-2</v>
      </c>
      <c r="Y52" s="24">
        <v>7.7469999999999997E-2</v>
      </c>
      <c r="Z52" s="25">
        <v>-0.1948</v>
      </c>
      <c r="AA52" s="25">
        <v>-5.3949999999999998E-2</v>
      </c>
      <c r="AB52" s="25">
        <v>-0.55237000000000003</v>
      </c>
      <c r="AC52" s="24">
        <v>0.55237000000000003</v>
      </c>
      <c r="AD52" s="25">
        <v>-5.8930000000000003E-2</v>
      </c>
      <c r="AE52" s="24">
        <v>1.6920000000000001E-2</v>
      </c>
      <c r="AF52" s="24">
        <v>0.26773999999999998</v>
      </c>
      <c r="AG52" s="24">
        <v>0.17052</v>
      </c>
      <c r="AN52" s="23" t="s">
        <v>29</v>
      </c>
      <c r="AO52" s="24">
        <v>1.9400000000000001E-2</v>
      </c>
      <c r="AP52" s="24">
        <v>0.39611000000000002</v>
      </c>
      <c r="AQ52" s="25">
        <v>-1.7510000000000001E-2</v>
      </c>
      <c r="AR52" s="25">
        <v>-8.8859999999999995E-2</v>
      </c>
      <c r="AS52" s="25">
        <v>-7.621E-2</v>
      </c>
      <c r="AT52" s="24">
        <v>0.30065999999999998</v>
      </c>
      <c r="AU52" s="24">
        <v>0.26982</v>
      </c>
      <c r="AV52" s="25">
        <v>-0.32275999999999999</v>
      </c>
      <c r="AW52" s="24">
        <v>1</v>
      </c>
      <c r="AX52" s="24">
        <v>0.35702</v>
      </c>
      <c r="AY52" s="24">
        <v>0.40493000000000001</v>
      </c>
      <c r="AZ52" s="25">
        <v>-0.17940999999999999</v>
      </c>
      <c r="BA52" s="25">
        <v>-0.12772</v>
      </c>
      <c r="BB52" s="25">
        <v>-0.55237000000000003</v>
      </c>
      <c r="BC52" s="24">
        <v>0.55237000000000003</v>
      </c>
      <c r="BD52" s="25">
        <v>-0.17896000000000001</v>
      </c>
      <c r="BE52" s="24">
        <v>0.26294000000000001</v>
      </c>
      <c r="BF52" s="24">
        <v>0.29713000000000001</v>
      </c>
      <c r="BG52" s="24">
        <v>5.0970000000000001E-2</v>
      </c>
    </row>
    <row r="53" spans="14:59" ht="15" x14ac:dyDescent="0.2">
      <c r="N53" s="23" t="s">
        <v>30</v>
      </c>
      <c r="O53" s="24">
        <v>0.24293999999999999</v>
      </c>
      <c r="P53" s="24">
        <v>0.28233999999999998</v>
      </c>
      <c r="Q53" s="25">
        <v>-0.85536999999999996</v>
      </c>
      <c r="R53" s="25">
        <v>-0.87092999999999998</v>
      </c>
      <c r="S53" s="25">
        <v>-0.86599999999999999</v>
      </c>
      <c r="T53" s="25">
        <v>-0.77853000000000006</v>
      </c>
      <c r="U53" s="25">
        <v>-0.78735999999999995</v>
      </c>
      <c r="V53" s="25">
        <v>-0.60319999999999996</v>
      </c>
      <c r="W53" s="24">
        <v>6.0290000000000003E-2</v>
      </c>
      <c r="X53" s="24">
        <v>1</v>
      </c>
      <c r="Y53" s="24">
        <v>0.92029000000000005</v>
      </c>
      <c r="Z53" s="24">
        <v>0.51404000000000005</v>
      </c>
      <c r="AA53" s="25">
        <v>-0.56098000000000003</v>
      </c>
      <c r="AB53" s="24">
        <v>1.7090000000000001E-2</v>
      </c>
      <c r="AC53" s="25">
        <v>-1.7090000000000001E-2</v>
      </c>
      <c r="AD53" s="25">
        <v>-0.70387</v>
      </c>
      <c r="AE53" s="24">
        <v>0.56342000000000003</v>
      </c>
      <c r="AF53" s="24">
        <v>0.72912999999999994</v>
      </c>
      <c r="AG53" s="25">
        <v>-0.40776000000000001</v>
      </c>
      <c r="AN53" s="23" t="s">
        <v>30</v>
      </c>
      <c r="AO53" s="24">
        <v>4.9750000000000003E-2</v>
      </c>
      <c r="AP53" s="24">
        <v>0.57237000000000005</v>
      </c>
      <c r="AQ53" s="25">
        <v>-0.80262</v>
      </c>
      <c r="AR53" s="25">
        <v>-0.76336999999999999</v>
      </c>
      <c r="AS53" s="25">
        <v>-0.75602999999999998</v>
      </c>
      <c r="AT53" s="25">
        <v>-0.62361999999999995</v>
      </c>
      <c r="AU53" s="25">
        <v>-0.63266999999999995</v>
      </c>
      <c r="AV53" s="25">
        <v>-0.45495999999999998</v>
      </c>
      <c r="AW53" s="24">
        <v>0.35702</v>
      </c>
      <c r="AX53" s="24">
        <v>1</v>
      </c>
      <c r="AY53" s="24">
        <v>0.75931999999999999</v>
      </c>
      <c r="AZ53" s="24">
        <v>0.33907999999999999</v>
      </c>
      <c r="BA53" s="25">
        <v>-0.22214999999999999</v>
      </c>
      <c r="BB53" s="24">
        <v>1.7090000000000001E-2</v>
      </c>
      <c r="BC53" s="25">
        <v>-1.7090000000000001E-2</v>
      </c>
      <c r="BD53" s="25">
        <v>-0.26912999999999998</v>
      </c>
      <c r="BE53" s="24">
        <v>0.55722000000000005</v>
      </c>
      <c r="BF53" s="24">
        <v>0.54108999999999996</v>
      </c>
      <c r="BG53" s="25">
        <v>-1.145E-2</v>
      </c>
    </row>
    <row r="54" spans="14:59" ht="15" x14ac:dyDescent="0.2">
      <c r="N54" s="23" t="s">
        <v>32</v>
      </c>
      <c r="O54" s="24">
        <v>0.12922</v>
      </c>
      <c r="P54" s="24">
        <v>0.20985000000000001</v>
      </c>
      <c r="Q54" s="25">
        <v>-0.74404999999999999</v>
      </c>
      <c r="R54" s="25">
        <v>-0.73607999999999996</v>
      </c>
      <c r="S54" s="25">
        <v>-0.72909999999999997</v>
      </c>
      <c r="T54" s="25">
        <v>-0.68566000000000005</v>
      </c>
      <c r="U54" s="25">
        <v>-0.68379000000000001</v>
      </c>
      <c r="V54" s="25">
        <v>-0.51244000000000001</v>
      </c>
      <c r="W54" s="25">
        <v>-0.1948</v>
      </c>
      <c r="X54" s="24">
        <v>0.51404000000000005</v>
      </c>
      <c r="Y54" s="24">
        <v>0.49745</v>
      </c>
      <c r="Z54" s="24">
        <v>1</v>
      </c>
      <c r="AA54" s="25">
        <v>-0.32566000000000001</v>
      </c>
      <c r="AB54" s="24" t="s">
        <v>56</v>
      </c>
      <c r="AC54" s="24" t="s">
        <v>56</v>
      </c>
      <c r="AD54" s="25">
        <v>-0.54244000000000003</v>
      </c>
      <c r="AE54" s="24">
        <v>0.58648</v>
      </c>
      <c r="AF54" s="24">
        <v>0.46810000000000002</v>
      </c>
      <c r="AG54" s="25">
        <v>-9.6250000000000002E-2</v>
      </c>
      <c r="AN54" s="23" t="s">
        <v>32</v>
      </c>
      <c r="AO54" s="24">
        <v>6.318E-2</v>
      </c>
      <c r="AP54" s="24">
        <v>4.199E-2</v>
      </c>
      <c r="AQ54" s="25">
        <v>-0.41094000000000003</v>
      </c>
      <c r="AR54" s="25">
        <v>-0.40816999999999998</v>
      </c>
      <c r="AS54" s="25">
        <v>-0.40933000000000003</v>
      </c>
      <c r="AT54" s="25">
        <v>-0.59455999999999998</v>
      </c>
      <c r="AU54" s="25">
        <v>-0.22361</v>
      </c>
      <c r="AV54" s="25">
        <v>-0.25622</v>
      </c>
      <c r="AW54" s="25">
        <v>-0.17940999999999999</v>
      </c>
      <c r="AX54" s="24">
        <v>0.33907999999999999</v>
      </c>
      <c r="AY54" s="24">
        <v>0.29637999999999998</v>
      </c>
      <c r="AZ54" s="24">
        <v>1</v>
      </c>
      <c r="BA54" s="25">
        <v>-0.18417</v>
      </c>
      <c r="BB54" s="24" t="s">
        <v>56</v>
      </c>
      <c r="BC54" s="24" t="s">
        <v>56</v>
      </c>
      <c r="BD54" s="25">
        <v>-0.30853000000000003</v>
      </c>
      <c r="BE54" s="25">
        <v>-0.187</v>
      </c>
      <c r="BF54" s="25">
        <v>-3.8789999999999998E-2</v>
      </c>
      <c r="BG54" s="24">
        <v>0.10059</v>
      </c>
    </row>
    <row r="55" spans="14:59" ht="15" x14ac:dyDescent="0.2">
      <c r="N55" s="23" t="s">
        <v>33</v>
      </c>
      <c r="O55" s="24">
        <v>8.5650000000000004E-2</v>
      </c>
      <c r="P55" s="24">
        <v>0.10784000000000001</v>
      </c>
      <c r="Q55" s="24">
        <v>0.50249999999999995</v>
      </c>
      <c r="R55" s="24">
        <v>0.70720000000000005</v>
      </c>
      <c r="S55" s="24">
        <v>0.70342000000000005</v>
      </c>
      <c r="T55" s="24">
        <v>0.40823999999999999</v>
      </c>
      <c r="U55" s="24">
        <v>0.42020999999999997</v>
      </c>
      <c r="V55" s="25">
        <v>-0.32435000000000003</v>
      </c>
      <c r="W55" s="25">
        <v>-5.3949999999999998E-2</v>
      </c>
      <c r="X55" s="25">
        <v>-0.56098000000000003</v>
      </c>
      <c r="Y55" s="25">
        <v>-0.61024</v>
      </c>
      <c r="Z55" s="25">
        <v>-0.32566000000000001</v>
      </c>
      <c r="AA55" s="24">
        <v>1</v>
      </c>
      <c r="AB55" s="25">
        <v>-0.41794999999999999</v>
      </c>
      <c r="AC55" s="24">
        <v>0.40172000000000002</v>
      </c>
      <c r="AD55" s="24">
        <v>0.36667</v>
      </c>
      <c r="AE55" s="25">
        <v>-0.36564000000000002</v>
      </c>
      <c r="AF55" s="25">
        <v>-0.58894000000000002</v>
      </c>
      <c r="AG55" s="24">
        <v>0.57072000000000001</v>
      </c>
      <c r="AN55" s="23" t="s">
        <v>33</v>
      </c>
      <c r="AO55" s="24">
        <v>8.5419999999999996E-2</v>
      </c>
      <c r="AP55" s="24">
        <v>0.10784000000000001</v>
      </c>
      <c r="AQ55" s="24">
        <v>0.36212</v>
      </c>
      <c r="AR55" s="24">
        <v>0.51302000000000003</v>
      </c>
      <c r="AS55" s="24">
        <v>0.50905</v>
      </c>
      <c r="AT55" s="24">
        <v>0.29792000000000002</v>
      </c>
      <c r="AU55" s="24">
        <v>0.25053999999999998</v>
      </c>
      <c r="AV55" s="25">
        <v>-6.3350000000000004E-2</v>
      </c>
      <c r="AW55" s="25">
        <v>-0.12772</v>
      </c>
      <c r="AX55" s="25">
        <v>-0.22214999999999999</v>
      </c>
      <c r="AY55" s="25">
        <v>-0.32057999999999998</v>
      </c>
      <c r="AZ55" s="25">
        <v>-0.18417</v>
      </c>
      <c r="BA55" s="24">
        <v>1</v>
      </c>
      <c r="BB55" s="25">
        <v>-0.41794999999999999</v>
      </c>
      <c r="BC55" s="24">
        <v>0.40172000000000002</v>
      </c>
      <c r="BD55" s="24">
        <v>0.40350000000000003</v>
      </c>
      <c r="BE55" s="25">
        <v>-0.36564000000000002</v>
      </c>
      <c r="BF55" s="25">
        <v>-0.37007000000000001</v>
      </c>
      <c r="BG55" s="24">
        <v>0.35788999999999999</v>
      </c>
    </row>
    <row r="56" spans="14:59" ht="15" x14ac:dyDescent="0.2">
      <c r="N56" s="23" t="s">
        <v>34</v>
      </c>
      <c r="O56" s="25">
        <v>-0.38541999999999998</v>
      </c>
      <c r="P56" s="24" t="s">
        <v>56</v>
      </c>
      <c r="Q56" s="25">
        <v>-0.35615000000000002</v>
      </c>
      <c r="R56" s="25">
        <v>-0.42988999999999999</v>
      </c>
      <c r="S56" s="25">
        <v>-0.42725999999999997</v>
      </c>
      <c r="T56" s="25">
        <v>-0.40284999999999999</v>
      </c>
      <c r="U56" s="25">
        <v>-0.42110999999999998</v>
      </c>
      <c r="V56" s="24">
        <v>0.62560000000000004</v>
      </c>
      <c r="W56" s="25">
        <v>-0.55237000000000003</v>
      </c>
      <c r="X56" s="24">
        <v>1.7090000000000001E-2</v>
      </c>
      <c r="Y56" s="25">
        <v>-0.16894999999999999</v>
      </c>
      <c r="Z56" s="24" t="s">
        <v>56</v>
      </c>
      <c r="AA56" s="25">
        <v>-0.41794999999999999</v>
      </c>
      <c r="AB56" s="24">
        <v>1</v>
      </c>
      <c r="AC56" s="25">
        <v>-0.99458000000000002</v>
      </c>
      <c r="AD56" s="24">
        <v>0.67296</v>
      </c>
      <c r="AE56" s="24" t="s">
        <v>56</v>
      </c>
      <c r="AF56" s="25">
        <v>-1</v>
      </c>
      <c r="AG56" s="25">
        <v>-1</v>
      </c>
      <c r="AN56" s="23" t="s">
        <v>34</v>
      </c>
      <c r="AO56" s="25">
        <v>-0.38541999999999998</v>
      </c>
      <c r="AP56" s="24" t="s">
        <v>56</v>
      </c>
      <c r="AQ56" s="25">
        <v>-0.35615000000000002</v>
      </c>
      <c r="AR56" s="25">
        <v>-0.42988999999999999</v>
      </c>
      <c r="AS56" s="25">
        <v>-0.42725999999999997</v>
      </c>
      <c r="AT56" s="25">
        <v>-0.40284999999999999</v>
      </c>
      <c r="AU56" s="25">
        <v>-0.42110999999999998</v>
      </c>
      <c r="AV56" s="24">
        <v>0.62560000000000004</v>
      </c>
      <c r="AW56" s="25">
        <v>-0.55237000000000003</v>
      </c>
      <c r="AX56" s="24">
        <v>1.7090000000000001E-2</v>
      </c>
      <c r="AY56" s="25">
        <v>-0.16894999999999999</v>
      </c>
      <c r="AZ56" s="24" t="s">
        <v>56</v>
      </c>
      <c r="BA56" s="25">
        <v>-0.41794999999999999</v>
      </c>
      <c r="BB56" s="24">
        <v>1</v>
      </c>
      <c r="BC56" s="25">
        <v>-0.99458000000000002</v>
      </c>
      <c r="BD56" s="24">
        <v>0.67296</v>
      </c>
      <c r="BE56" s="24" t="s">
        <v>56</v>
      </c>
      <c r="BF56" s="25">
        <v>-1</v>
      </c>
      <c r="BG56" s="25">
        <v>-1</v>
      </c>
    </row>
    <row r="57" spans="14:59" ht="15" x14ac:dyDescent="0.2">
      <c r="N57" s="23" t="s">
        <v>35</v>
      </c>
      <c r="O57" s="24">
        <v>0.34993000000000002</v>
      </c>
      <c r="P57" s="24" t="s">
        <v>56</v>
      </c>
      <c r="Q57" s="24">
        <v>0.35615000000000002</v>
      </c>
      <c r="R57" s="24">
        <v>0.42988999999999999</v>
      </c>
      <c r="S57" s="24">
        <v>0.42725999999999997</v>
      </c>
      <c r="T57" s="24">
        <v>0.40284999999999999</v>
      </c>
      <c r="U57" s="24">
        <v>0.42110999999999998</v>
      </c>
      <c r="V57" s="25">
        <v>-0.66512000000000004</v>
      </c>
      <c r="W57" s="24">
        <v>0.55237000000000003</v>
      </c>
      <c r="X57" s="25">
        <v>-1.7090000000000001E-2</v>
      </c>
      <c r="Y57" s="24">
        <v>0.16894999999999999</v>
      </c>
      <c r="Z57" s="24" t="s">
        <v>56</v>
      </c>
      <c r="AA57" s="24">
        <v>0.40172000000000002</v>
      </c>
      <c r="AB57" s="25">
        <v>-0.99458000000000002</v>
      </c>
      <c r="AC57" s="24">
        <v>1</v>
      </c>
      <c r="AD57" s="25">
        <v>-0.67296</v>
      </c>
      <c r="AE57" s="24" t="s">
        <v>56</v>
      </c>
      <c r="AF57" s="24">
        <v>1</v>
      </c>
      <c r="AG57" s="24">
        <v>1</v>
      </c>
      <c r="AN57" s="23" t="s">
        <v>35</v>
      </c>
      <c r="AO57" s="24">
        <v>0.34993000000000002</v>
      </c>
      <c r="AP57" s="24" t="s">
        <v>56</v>
      </c>
      <c r="AQ57" s="24">
        <v>0.35615000000000002</v>
      </c>
      <c r="AR57" s="24">
        <v>0.42988999999999999</v>
      </c>
      <c r="AS57" s="24">
        <v>0.42725999999999997</v>
      </c>
      <c r="AT57" s="24">
        <v>0.40284999999999999</v>
      </c>
      <c r="AU57" s="24">
        <v>0.42110999999999998</v>
      </c>
      <c r="AV57" s="25">
        <v>-0.66512000000000004</v>
      </c>
      <c r="AW57" s="24">
        <v>0.55237000000000003</v>
      </c>
      <c r="AX57" s="25">
        <v>-1.7090000000000001E-2</v>
      </c>
      <c r="AY57" s="24">
        <v>0.16894999999999999</v>
      </c>
      <c r="AZ57" s="24" t="s">
        <v>56</v>
      </c>
      <c r="BA57" s="24">
        <v>0.40172000000000002</v>
      </c>
      <c r="BB57" s="25">
        <v>-0.99458000000000002</v>
      </c>
      <c r="BC57" s="24">
        <v>1</v>
      </c>
      <c r="BD57" s="25">
        <v>-0.67296</v>
      </c>
      <c r="BE57" s="24" t="s">
        <v>56</v>
      </c>
      <c r="BF57" s="24">
        <v>1</v>
      </c>
      <c r="BG57" s="24">
        <v>1</v>
      </c>
    </row>
    <row r="58" spans="14:59" ht="30" x14ac:dyDescent="0.2">
      <c r="N58" s="23" t="s">
        <v>36</v>
      </c>
      <c r="O58" s="25">
        <v>-8.8429999999999995E-2</v>
      </c>
      <c r="P58" s="25">
        <v>-0.11036</v>
      </c>
      <c r="Q58" s="24">
        <v>0.58960999999999997</v>
      </c>
      <c r="R58" s="24">
        <v>0.60009000000000001</v>
      </c>
      <c r="S58" s="24">
        <v>0.59531000000000001</v>
      </c>
      <c r="T58" s="24">
        <v>0.58387999999999995</v>
      </c>
      <c r="U58" s="24">
        <v>0.58914</v>
      </c>
      <c r="V58" s="24">
        <v>0.88275000000000003</v>
      </c>
      <c r="W58" s="25">
        <v>-5.8930000000000003E-2</v>
      </c>
      <c r="X58" s="25">
        <v>-0.70387</v>
      </c>
      <c r="Y58" s="25">
        <v>-0.73787999999999998</v>
      </c>
      <c r="Z58" s="25">
        <v>-0.54244000000000003</v>
      </c>
      <c r="AA58" s="24">
        <v>0.36667</v>
      </c>
      <c r="AB58" s="24">
        <v>0.67296</v>
      </c>
      <c r="AC58" s="25">
        <v>-0.67296</v>
      </c>
      <c r="AD58" s="24">
        <v>1</v>
      </c>
      <c r="AE58" s="25">
        <v>-0.89564999999999995</v>
      </c>
      <c r="AF58" s="25">
        <v>-0.72145000000000004</v>
      </c>
      <c r="AG58" s="24">
        <v>0.25623000000000001</v>
      </c>
      <c r="AN58" s="23" t="s">
        <v>36</v>
      </c>
      <c r="AO58" s="24">
        <v>5.0909999999999997E-2</v>
      </c>
      <c r="AP58" s="25">
        <v>-0.11036</v>
      </c>
      <c r="AQ58" s="24">
        <v>0.33628000000000002</v>
      </c>
      <c r="AR58" s="24">
        <v>0.28711999999999999</v>
      </c>
      <c r="AS58" s="24">
        <v>0.28108</v>
      </c>
      <c r="AT58" s="24">
        <v>0.38740999999999998</v>
      </c>
      <c r="AU58" s="24">
        <v>0.31846999999999998</v>
      </c>
      <c r="AV58" s="24">
        <v>0.88275000000000003</v>
      </c>
      <c r="AW58" s="25">
        <v>-0.17896000000000001</v>
      </c>
      <c r="AX58" s="25">
        <v>-0.26912999999999998</v>
      </c>
      <c r="AY58" s="25">
        <v>-0.39876</v>
      </c>
      <c r="AZ58" s="25">
        <v>-0.30853000000000003</v>
      </c>
      <c r="BA58" s="24">
        <v>0.40350000000000003</v>
      </c>
      <c r="BB58" s="24">
        <v>0.67296</v>
      </c>
      <c r="BC58" s="25">
        <v>-0.67296</v>
      </c>
      <c r="BD58" s="24">
        <v>1</v>
      </c>
      <c r="BE58" s="25">
        <v>-0.89564999999999995</v>
      </c>
      <c r="BF58" s="25">
        <v>-0.50792000000000004</v>
      </c>
      <c r="BG58" s="25">
        <v>-8.3849999999999994E-2</v>
      </c>
    </row>
    <row r="59" spans="14:59" ht="15" x14ac:dyDescent="0.2">
      <c r="N59" s="23" t="s">
        <v>50</v>
      </c>
      <c r="O59" s="24">
        <v>0.21686</v>
      </c>
      <c r="P59" s="24">
        <v>0.55401</v>
      </c>
      <c r="Q59" s="25">
        <v>-0.59162000000000003</v>
      </c>
      <c r="R59" s="25">
        <v>-0.63193999999999995</v>
      </c>
      <c r="S59" s="25">
        <v>-0.62763000000000002</v>
      </c>
      <c r="T59" s="25">
        <v>-0.58594999999999997</v>
      </c>
      <c r="U59" s="25">
        <v>-0.58513999999999999</v>
      </c>
      <c r="V59" s="25">
        <v>-0.78452</v>
      </c>
      <c r="W59" s="24">
        <v>1.6920000000000001E-2</v>
      </c>
      <c r="X59" s="24">
        <v>0.56342000000000003</v>
      </c>
      <c r="Y59" s="24">
        <v>0.47149000000000002</v>
      </c>
      <c r="Z59" s="24">
        <v>0.58648</v>
      </c>
      <c r="AA59" s="25">
        <v>-0.36564000000000002</v>
      </c>
      <c r="AB59" s="24" t="s">
        <v>56</v>
      </c>
      <c r="AC59" s="24" t="s">
        <v>56</v>
      </c>
      <c r="AD59" s="25">
        <v>-0.89564999999999995</v>
      </c>
      <c r="AE59" s="24">
        <v>1</v>
      </c>
      <c r="AF59" s="24">
        <v>0.72260000000000002</v>
      </c>
      <c r="AG59" s="25">
        <v>-3.0720000000000001E-2</v>
      </c>
      <c r="AN59" s="23" t="s">
        <v>50</v>
      </c>
      <c r="AO59" s="24">
        <v>0.21686</v>
      </c>
      <c r="AP59" s="24">
        <v>0.55401</v>
      </c>
      <c r="AQ59" s="25">
        <v>-0.60524999999999995</v>
      </c>
      <c r="AR59" s="25">
        <v>-0.63193999999999995</v>
      </c>
      <c r="AS59" s="25">
        <v>-0.62763000000000002</v>
      </c>
      <c r="AT59" s="25">
        <v>-0.60797999999999996</v>
      </c>
      <c r="AU59" s="25">
        <v>-0.63371999999999995</v>
      </c>
      <c r="AV59" s="25">
        <v>-0.78452</v>
      </c>
      <c r="AW59" s="24">
        <v>0.26294000000000001</v>
      </c>
      <c r="AX59" s="24">
        <v>0.55722000000000005</v>
      </c>
      <c r="AY59" s="24">
        <v>0.43841999999999998</v>
      </c>
      <c r="AZ59" s="25">
        <v>-0.187</v>
      </c>
      <c r="BA59" s="25">
        <v>-0.36564000000000002</v>
      </c>
      <c r="BB59" s="24" t="s">
        <v>56</v>
      </c>
      <c r="BC59" s="24" t="s">
        <v>56</v>
      </c>
      <c r="BD59" s="25">
        <v>-0.89564999999999995</v>
      </c>
      <c r="BE59" s="24">
        <v>1</v>
      </c>
      <c r="BF59" s="24">
        <v>0.72260000000000002</v>
      </c>
      <c r="BG59" s="25">
        <v>-3.0720000000000001E-2</v>
      </c>
    </row>
    <row r="60" spans="14:59" ht="15" x14ac:dyDescent="0.2">
      <c r="N60" s="23" t="s">
        <v>37</v>
      </c>
      <c r="O60" s="24">
        <v>0.34594999999999998</v>
      </c>
      <c r="P60" s="24">
        <v>0.50499000000000005</v>
      </c>
      <c r="Q60" s="25">
        <v>-0.60160000000000002</v>
      </c>
      <c r="R60" s="25">
        <v>-0.65359</v>
      </c>
      <c r="S60" s="25">
        <v>-0.64861000000000002</v>
      </c>
      <c r="T60" s="25">
        <v>-0.56301000000000001</v>
      </c>
      <c r="U60" s="25">
        <v>-0.57126999999999994</v>
      </c>
      <c r="V60" s="25">
        <v>-0.61304000000000003</v>
      </c>
      <c r="W60" s="24">
        <v>0.26773999999999998</v>
      </c>
      <c r="X60" s="24">
        <v>0.72912999999999994</v>
      </c>
      <c r="Y60" s="24">
        <v>0.73089999999999999</v>
      </c>
      <c r="Z60" s="24">
        <v>0.46810000000000002</v>
      </c>
      <c r="AA60" s="25">
        <v>-0.58894000000000002</v>
      </c>
      <c r="AB60" s="25">
        <v>-1</v>
      </c>
      <c r="AC60" s="24">
        <v>1</v>
      </c>
      <c r="AD60" s="25">
        <v>-0.72145000000000004</v>
      </c>
      <c r="AE60" s="24">
        <v>0.72260000000000002</v>
      </c>
      <c r="AF60" s="24">
        <v>1</v>
      </c>
      <c r="AG60" s="25">
        <v>-0.38802999999999999</v>
      </c>
      <c r="AN60" s="23" t="s">
        <v>37</v>
      </c>
      <c r="AO60" s="24">
        <v>7.1730000000000002E-2</v>
      </c>
      <c r="AP60" s="24">
        <v>0.50499000000000005</v>
      </c>
      <c r="AQ60" s="25">
        <v>-0.44308999999999998</v>
      </c>
      <c r="AR60" s="25">
        <v>-0.46389999999999998</v>
      </c>
      <c r="AS60" s="25">
        <v>-0.45649000000000001</v>
      </c>
      <c r="AT60" s="25">
        <v>-0.32302999999999998</v>
      </c>
      <c r="AU60" s="25">
        <v>-0.33978999999999998</v>
      </c>
      <c r="AV60" s="25">
        <v>-0.81533999999999995</v>
      </c>
      <c r="AW60" s="24">
        <v>0.29713000000000001</v>
      </c>
      <c r="AX60" s="24">
        <v>0.54108999999999996</v>
      </c>
      <c r="AY60" s="24">
        <v>0.56672999999999996</v>
      </c>
      <c r="AZ60" s="25">
        <v>-3.8789999999999998E-2</v>
      </c>
      <c r="BA60" s="25">
        <v>-0.37007000000000001</v>
      </c>
      <c r="BB60" s="25">
        <v>-1</v>
      </c>
      <c r="BC60" s="24">
        <v>1</v>
      </c>
      <c r="BD60" s="25">
        <v>-0.50792000000000004</v>
      </c>
      <c r="BE60" s="24">
        <v>0.72260000000000002</v>
      </c>
      <c r="BF60" s="24">
        <v>1</v>
      </c>
      <c r="BG60" s="25">
        <v>-6.7739999999999995E-2</v>
      </c>
    </row>
    <row r="61" spans="14:59" ht="15" x14ac:dyDescent="0.2">
      <c r="N61" s="23" t="s">
        <v>38</v>
      </c>
      <c r="O61" s="24">
        <v>3.0300000000000001E-2</v>
      </c>
      <c r="P61" s="24">
        <v>0.37341000000000002</v>
      </c>
      <c r="Q61" s="24">
        <v>0.39868999999999999</v>
      </c>
      <c r="R61" s="24">
        <v>0.47665999999999997</v>
      </c>
      <c r="S61" s="24">
        <v>0.47604000000000002</v>
      </c>
      <c r="T61" s="24">
        <v>0.36992000000000003</v>
      </c>
      <c r="U61" s="24">
        <v>0.37664999999999998</v>
      </c>
      <c r="V61" s="25">
        <v>-0.17655999999999999</v>
      </c>
      <c r="W61" s="24">
        <v>0.17052</v>
      </c>
      <c r="X61" s="25">
        <v>-0.40776000000000001</v>
      </c>
      <c r="Y61" s="25">
        <v>-0.41400999999999999</v>
      </c>
      <c r="Z61" s="25">
        <v>-9.6250000000000002E-2</v>
      </c>
      <c r="AA61" s="24">
        <v>0.57072000000000001</v>
      </c>
      <c r="AB61" s="25">
        <v>-1</v>
      </c>
      <c r="AC61" s="24">
        <v>1</v>
      </c>
      <c r="AD61" s="24">
        <v>0.25623000000000001</v>
      </c>
      <c r="AE61" s="25">
        <v>-3.0720000000000001E-2</v>
      </c>
      <c r="AF61" s="25">
        <v>-0.38802999999999999</v>
      </c>
      <c r="AG61" s="24">
        <v>1</v>
      </c>
      <c r="AN61" s="23" t="s">
        <v>38</v>
      </c>
      <c r="AO61" s="24">
        <v>0.10944</v>
      </c>
      <c r="AP61" s="24">
        <v>0.37341000000000002</v>
      </c>
      <c r="AQ61" s="24">
        <v>0.15012</v>
      </c>
      <c r="AR61" s="24">
        <v>0.22961999999999999</v>
      </c>
      <c r="AS61" s="24">
        <v>0.23116999999999999</v>
      </c>
      <c r="AT61" s="24">
        <v>0.10465000000000001</v>
      </c>
      <c r="AU61" s="24">
        <v>0.16879</v>
      </c>
      <c r="AV61" s="25">
        <v>-3.4509999999999999E-2</v>
      </c>
      <c r="AW61" s="24">
        <v>5.0970000000000001E-2</v>
      </c>
      <c r="AX61" s="25">
        <v>-1.145E-2</v>
      </c>
      <c r="AY61" s="24">
        <v>6.8890000000000007E-2</v>
      </c>
      <c r="AZ61" s="24">
        <v>0.10059</v>
      </c>
      <c r="BA61" s="24">
        <v>0.35788999999999999</v>
      </c>
      <c r="BB61" s="25">
        <v>-1</v>
      </c>
      <c r="BC61" s="24">
        <v>1</v>
      </c>
      <c r="BD61" s="25">
        <v>-8.3849999999999994E-2</v>
      </c>
      <c r="BE61" s="25">
        <v>-3.0720000000000001E-2</v>
      </c>
      <c r="BF61" s="25">
        <v>-6.7739999999999995E-2</v>
      </c>
      <c r="BG61" s="24">
        <v>1</v>
      </c>
    </row>
    <row r="62" spans="14:59" ht="15" x14ac:dyDescent="0.25">
      <c r="AN62" s="26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</row>
    <row r="63" spans="14:59" ht="15" x14ac:dyDescent="0.25">
      <c r="AN63" s="26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</row>
    <row r="64" spans="14:59" ht="15" x14ac:dyDescent="0.25"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</row>
  </sheetData>
  <mergeCells count="10">
    <mergeCell ref="N41:AG41"/>
    <mergeCell ref="AN41:BG41"/>
    <mergeCell ref="N42:AG42"/>
    <mergeCell ref="AN42:BG42"/>
    <mergeCell ref="A4:H4"/>
    <mergeCell ref="N4:U4"/>
    <mergeCell ref="AA4:AH4"/>
    <mergeCell ref="AN4:AT4"/>
    <mergeCell ref="N40:AG40"/>
    <mergeCell ref="AN40:BG40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61"/>
  <sheetViews>
    <sheetView zoomScale="70" zoomScaleNormal="70" workbookViewId="0">
      <selection activeCell="C44" sqref="C44"/>
    </sheetView>
  </sheetViews>
  <sheetFormatPr defaultRowHeight="14.25" x14ac:dyDescent="0.2"/>
  <cols>
    <col min="1" max="1" width="9.140625" style="2"/>
    <col min="2" max="2" width="9.28515625" style="2" bestFit="1" customWidth="1"/>
    <col min="3" max="3" width="9.85546875" style="2" bestFit="1" customWidth="1"/>
    <col min="4" max="4" width="11" style="2" bestFit="1" customWidth="1"/>
    <col min="5" max="7" width="9.28515625" style="2" bestFit="1" customWidth="1"/>
    <col min="8" max="9" width="9.140625" style="2"/>
    <col min="10" max="10" width="10.140625" style="2" bestFit="1" customWidth="1"/>
    <col min="11" max="12" width="9.28515625" style="2" bestFit="1" customWidth="1"/>
    <col min="13" max="13" width="9.140625" style="2"/>
    <col min="14" max="14" width="13.7109375" style="2" customWidth="1"/>
    <col min="15" max="15" width="9.28515625" style="3" bestFit="1" customWidth="1"/>
    <col min="16" max="16" width="9.85546875" style="3" bestFit="1" customWidth="1"/>
    <col min="17" max="17" width="11" style="3" bestFit="1" customWidth="1"/>
    <col min="18" max="18" width="10.5703125" style="3" customWidth="1"/>
    <col min="19" max="19" width="12.140625" style="3" customWidth="1"/>
    <col min="20" max="20" width="10.7109375" style="2" bestFit="1" customWidth="1"/>
    <col min="21" max="22" width="10.5703125" style="2" customWidth="1"/>
    <col min="23" max="23" width="9.28515625" style="2" bestFit="1" customWidth="1"/>
    <col min="24" max="24" width="15.7109375" style="2" customWidth="1"/>
    <col min="25" max="25" width="16.5703125" style="2" customWidth="1"/>
    <col min="26" max="33" width="9.28515625" style="2" bestFit="1" customWidth="1"/>
    <col min="34" max="35" width="9.140625" style="2"/>
    <col min="36" max="38" width="9.28515625" style="2" bestFit="1" customWidth="1"/>
    <col min="39" max="40" width="9.140625" style="2"/>
    <col min="41" max="41" width="9.28515625" style="2" bestFit="1" customWidth="1"/>
    <col min="42" max="42" width="9.85546875" style="2" bestFit="1" customWidth="1"/>
    <col min="43" max="43" width="11" style="2" bestFit="1" customWidth="1"/>
    <col min="44" max="46" width="9.28515625" style="2" bestFit="1" customWidth="1"/>
    <col min="47" max="49" width="9.140625" style="2"/>
    <col min="50" max="50" width="9.28515625" style="2" bestFit="1" customWidth="1"/>
    <col min="51" max="51" width="10" style="2" bestFit="1" customWidth="1"/>
    <col min="52" max="52" width="9.28515625" style="2" bestFit="1" customWidth="1"/>
    <col min="53" max="53" width="10" style="2" bestFit="1" customWidth="1"/>
    <col min="54" max="54" width="9.28515625" style="2" bestFit="1" customWidth="1"/>
    <col min="55" max="55" width="10" style="2" bestFit="1" customWidth="1"/>
    <col min="56" max="16384" width="9.140625" style="2"/>
  </cols>
  <sheetData>
    <row r="1" spans="1:55" x14ac:dyDescent="0.2">
      <c r="A1" s="1" t="s">
        <v>102</v>
      </c>
      <c r="N1" s="2" t="str">
        <f>A1</f>
        <v>L1_SOYBEAN_MEAL_Dry</v>
      </c>
      <c r="AA1" s="2" t="str">
        <f>A1</f>
        <v>L1_SOYBEAN_MEAL_Dry</v>
      </c>
      <c r="AN1" s="2" t="str">
        <f>A1</f>
        <v>L1_SOYBEAN_MEAL_Dry</v>
      </c>
      <c r="AW1" s="2" t="str">
        <f>A1</f>
        <v>L1_SOYBEAN_MEAL_Dry</v>
      </c>
    </row>
    <row r="2" spans="1:55" ht="15" x14ac:dyDescent="0.2">
      <c r="A2" s="2" t="s">
        <v>1</v>
      </c>
      <c r="N2" s="2" t="s">
        <v>1</v>
      </c>
      <c r="AA2" s="4" t="s">
        <v>2</v>
      </c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 t="s">
        <v>2</v>
      </c>
      <c r="AO2" s="4"/>
      <c r="AP2" s="4"/>
      <c r="AQ2" s="4"/>
      <c r="AR2" s="4"/>
      <c r="AS2" s="4"/>
      <c r="AT2" s="4"/>
      <c r="AU2" s="4"/>
    </row>
    <row r="3" spans="1:55" ht="15" thickBot="1" x14ac:dyDescent="0.25">
      <c r="A3" s="2" t="s">
        <v>103</v>
      </c>
      <c r="N3" s="2" t="s">
        <v>103</v>
      </c>
      <c r="AA3" s="2" t="s">
        <v>103</v>
      </c>
      <c r="AN3" s="2" t="s">
        <v>103</v>
      </c>
      <c r="AW3" s="2" t="s">
        <v>103</v>
      </c>
    </row>
    <row r="4" spans="1:55" ht="15.75" x14ac:dyDescent="0.25">
      <c r="A4" s="5" t="s">
        <v>4</v>
      </c>
      <c r="B4" s="6"/>
      <c r="C4" s="6"/>
      <c r="D4" s="6"/>
      <c r="E4" s="6"/>
      <c r="F4" s="6"/>
      <c r="G4" s="6"/>
      <c r="H4" s="6"/>
      <c r="I4" s="7"/>
      <c r="J4" s="7"/>
      <c r="N4" s="5" t="s">
        <v>4</v>
      </c>
      <c r="O4" s="6"/>
      <c r="P4" s="6"/>
      <c r="Q4" s="6"/>
      <c r="R4" s="6"/>
      <c r="S4" s="6"/>
      <c r="T4" s="6"/>
      <c r="U4" s="6"/>
      <c r="V4" s="7"/>
      <c r="AA4" s="5" t="s">
        <v>4</v>
      </c>
      <c r="AB4" s="6"/>
      <c r="AC4" s="6"/>
      <c r="AD4" s="6"/>
      <c r="AE4" s="6"/>
      <c r="AF4" s="6"/>
      <c r="AG4" s="6"/>
      <c r="AH4" s="6"/>
      <c r="AI4" s="4"/>
      <c r="AJ4" s="4"/>
      <c r="AK4" s="4"/>
      <c r="AL4" s="4"/>
      <c r="AM4" s="4"/>
      <c r="AN4" s="5" t="s">
        <v>4</v>
      </c>
      <c r="AO4" s="6"/>
      <c r="AP4" s="6"/>
      <c r="AQ4" s="6"/>
      <c r="AR4" s="6"/>
      <c r="AS4" s="6"/>
      <c r="AT4" s="6"/>
      <c r="AU4" s="8"/>
      <c r="AW4" s="9" t="s">
        <v>5</v>
      </c>
      <c r="AX4" s="9"/>
      <c r="AY4" s="9"/>
      <c r="AZ4" s="9"/>
      <c r="BA4" s="9"/>
      <c r="BB4" s="9"/>
      <c r="BC4" s="9"/>
    </row>
    <row r="5" spans="1:55" ht="30" x14ac:dyDescent="0.25">
      <c r="A5" s="10" t="s">
        <v>6</v>
      </c>
      <c r="B5" s="11" t="s">
        <v>7</v>
      </c>
      <c r="C5" s="11" t="s">
        <v>8</v>
      </c>
      <c r="D5" s="11" t="s">
        <v>9</v>
      </c>
      <c r="E5" s="11" t="s">
        <v>10</v>
      </c>
      <c r="F5" s="11" t="s">
        <v>11</v>
      </c>
      <c r="G5" s="11" t="s">
        <v>12</v>
      </c>
      <c r="H5" s="11" t="s">
        <v>13</v>
      </c>
      <c r="I5" s="11"/>
      <c r="J5" s="7" t="s">
        <v>14</v>
      </c>
      <c r="K5" s="7" t="s">
        <v>15</v>
      </c>
      <c r="L5" s="7" t="s">
        <v>16</v>
      </c>
      <c r="N5" s="10" t="s">
        <v>6</v>
      </c>
      <c r="O5" s="11" t="s">
        <v>7</v>
      </c>
      <c r="P5" s="11" t="s">
        <v>8</v>
      </c>
      <c r="Q5" s="11" t="s">
        <v>9</v>
      </c>
      <c r="R5" s="11" t="s">
        <v>10</v>
      </c>
      <c r="S5" s="11" t="s">
        <v>11</v>
      </c>
      <c r="T5" s="11" t="s">
        <v>12</v>
      </c>
      <c r="U5" s="11" t="s">
        <v>13</v>
      </c>
      <c r="V5" s="11"/>
      <c r="W5" s="7" t="s">
        <v>14</v>
      </c>
      <c r="X5" s="7" t="s">
        <v>15</v>
      </c>
      <c r="Y5" s="7" t="s">
        <v>16</v>
      </c>
      <c r="AA5" s="10" t="s">
        <v>6</v>
      </c>
      <c r="AB5" s="11" t="s">
        <v>7</v>
      </c>
      <c r="AC5" s="11" t="s">
        <v>8</v>
      </c>
      <c r="AD5" s="11" t="s">
        <v>9</v>
      </c>
      <c r="AE5" s="11" t="s">
        <v>10</v>
      </c>
      <c r="AF5" s="11" t="s">
        <v>11</v>
      </c>
      <c r="AG5" s="11" t="s">
        <v>12</v>
      </c>
      <c r="AH5" s="11" t="s">
        <v>13</v>
      </c>
      <c r="AI5" s="4"/>
      <c r="AJ5" s="7" t="s">
        <v>14</v>
      </c>
      <c r="AK5" s="7" t="s">
        <v>15</v>
      </c>
      <c r="AL5" s="7" t="s">
        <v>16</v>
      </c>
      <c r="AM5" s="4"/>
      <c r="AN5" s="10" t="s">
        <v>6</v>
      </c>
      <c r="AO5" s="11" t="s">
        <v>7</v>
      </c>
      <c r="AP5" s="11" t="s">
        <v>8</v>
      </c>
      <c r="AQ5" s="11" t="s">
        <v>9</v>
      </c>
      <c r="AR5" s="11" t="s">
        <v>10</v>
      </c>
      <c r="AS5" s="11" t="s">
        <v>11</v>
      </c>
      <c r="AT5" s="11" t="s">
        <v>12</v>
      </c>
      <c r="AU5" s="11"/>
      <c r="AW5" s="9" t="s">
        <v>6</v>
      </c>
      <c r="AX5" s="9" t="s">
        <v>17</v>
      </c>
      <c r="AY5" s="9" t="s">
        <v>18</v>
      </c>
      <c r="AZ5" s="9" t="s">
        <v>19</v>
      </c>
      <c r="BA5" s="9" t="s">
        <v>18</v>
      </c>
      <c r="BB5" s="9" t="s">
        <v>20</v>
      </c>
      <c r="BC5" s="9" t="s">
        <v>18</v>
      </c>
    </row>
    <row r="6" spans="1:55" ht="15.75" x14ac:dyDescent="0.25">
      <c r="A6" s="10" t="s">
        <v>21</v>
      </c>
      <c r="B6" s="12">
        <v>7028</v>
      </c>
      <c r="C6" s="12">
        <v>90.411439999999999</v>
      </c>
      <c r="D6" s="12">
        <v>2.25109</v>
      </c>
      <c r="E6" s="12">
        <v>635412</v>
      </c>
      <c r="F6" s="12">
        <v>73.099999999999994</v>
      </c>
      <c r="G6" s="12">
        <v>99.9</v>
      </c>
      <c r="H6" s="12" t="s">
        <v>21</v>
      </c>
      <c r="I6" s="12"/>
      <c r="J6" s="13">
        <f>IF(D6=".","",3.5*D6)</f>
        <v>7.8788150000000003</v>
      </c>
      <c r="K6" s="13">
        <f>IF(J6="","",C6-J6)</f>
        <v>82.532624999999996</v>
      </c>
      <c r="L6" s="13">
        <f>IF(J6="","",C6+J6)</f>
        <v>98.290255000000002</v>
      </c>
      <c r="N6" s="10" t="s">
        <v>21</v>
      </c>
      <c r="O6" s="12">
        <v>7028</v>
      </c>
      <c r="P6" s="12">
        <v>90.411439999999999</v>
      </c>
      <c r="Q6" s="12">
        <v>2.25109</v>
      </c>
      <c r="R6" s="12">
        <v>635412</v>
      </c>
      <c r="S6" s="12">
        <v>73.099999999999994</v>
      </c>
      <c r="T6" s="12">
        <v>99.9</v>
      </c>
      <c r="U6" s="12" t="s">
        <v>21</v>
      </c>
      <c r="V6" s="12"/>
      <c r="W6" s="13">
        <f>IF(Q6=".","",3.5*Q6)</f>
        <v>7.8788150000000003</v>
      </c>
      <c r="X6" s="52">
        <f>IF(W6="","",P6-W6)</f>
        <v>82.532624999999996</v>
      </c>
      <c r="Y6" s="14">
        <f>IF(W6="","",P6+W6)</f>
        <v>98.290255000000002</v>
      </c>
      <c r="AA6" s="10" t="s">
        <v>21</v>
      </c>
      <c r="AB6" s="12">
        <v>6988</v>
      </c>
      <c r="AC6" s="12">
        <v>90.362809999999996</v>
      </c>
      <c r="AD6" s="12">
        <v>2.1403599999999998</v>
      </c>
      <c r="AE6" s="12">
        <v>631455</v>
      </c>
      <c r="AF6" s="12">
        <v>82.6</v>
      </c>
      <c r="AG6" s="12">
        <v>98.2</v>
      </c>
      <c r="AH6" s="12" t="s">
        <v>21</v>
      </c>
      <c r="AI6" s="4"/>
      <c r="AJ6" s="13">
        <f>IF(AD6=".","",3.5*AD6)</f>
        <v>7.4912599999999996</v>
      </c>
      <c r="AK6" s="14">
        <f>IF(AJ6="","",AC6-AJ6)</f>
        <v>82.871549999999999</v>
      </c>
      <c r="AL6" s="14">
        <f>IF(AJ6="","",AC6+AJ6)</f>
        <v>97.854069999999993</v>
      </c>
      <c r="AM6" s="4"/>
      <c r="AN6" s="10" t="s">
        <v>21</v>
      </c>
      <c r="AO6" s="12">
        <v>6975</v>
      </c>
      <c r="AP6" s="12">
        <v>90.350740000000002</v>
      </c>
      <c r="AQ6" s="12">
        <v>2.1165600000000002</v>
      </c>
      <c r="AR6" s="12">
        <v>630196</v>
      </c>
      <c r="AS6" s="12">
        <v>82.9</v>
      </c>
      <c r="AT6" s="12">
        <v>97.8</v>
      </c>
      <c r="AU6" s="12"/>
      <c r="AW6" s="15" t="str">
        <f t="shared" ref="AW6:AW35" si="0">AN6</f>
        <v>DM</v>
      </c>
      <c r="AX6" s="16">
        <f>AO6-O6</f>
        <v>-53</v>
      </c>
      <c r="AY6" s="17">
        <f>IF(AX6&lt;&gt;0,AX6/O6,0)</f>
        <v>-7.541263517359135E-3</v>
      </c>
      <c r="AZ6" s="18">
        <f>IF((AND(AP6&lt;&gt;".",P6&lt;&gt;".")),AP6-P6,".")</f>
        <v>-6.069999999999709E-2</v>
      </c>
      <c r="BA6" s="17">
        <f>IF((AND(P6 &lt;&gt;".",AZ6&lt;&gt;".")),AZ6/P6,".")</f>
        <v>-6.7137521534882188E-4</v>
      </c>
      <c r="BB6" s="18">
        <f>IF((AND(Q6&lt;&gt;".",AQ6&lt;&gt;".")),AQ6-Q6,".")</f>
        <v>-0.13452999999999982</v>
      </c>
      <c r="BC6" s="17">
        <f>IF((AND(BB6&lt;&gt;".",Q6&lt;&gt;".")),BB6/Q6,".")</f>
        <v>-5.9762159664873381E-2</v>
      </c>
    </row>
    <row r="7" spans="1:55" ht="15.75" x14ac:dyDescent="0.25">
      <c r="A7" s="10" t="s">
        <v>22</v>
      </c>
      <c r="B7" s="12">
        <v>1427</v>
      </c>
      <c r="C7" s="12">
        <v>7.1892199999999997</v>
      </c>
      <c r="D7" s="12">
        <v>1.25315</v>
      </c>
      <c r="E7" s="12">
        <v>10259</v>
      </c>
      <c r="F7" s="12">
        <v>1.38</v>
      </c>
      <c r="G7" s="12">
        <v>25.47</v>
      </c>
      <c r="H7" s="12" t="s">
        <v>22</v>
      </c>
      <c r="I7" s="12"/>
      <c r="J7" s="13">
        <f t="shared" ref="J7:J35" si="1">IF(D7=".","",3.5*D7)</f>
        <v>4.3860250000000001</v>
      </c>
      <c r="K7" s="13">
        <f t="shared" ref="K7:K35" si="2">IF(J7="","",C7-J7)</f>
        <v>2.8031949999999997</v>
      </c>
      <c r="L7" s="13">
        <f t="shared" ref="L7:L35" si="3">IF(J7="","",C7+J7)</f>
        <v>11.575244999999999</v>
      </c>
      <c r="N7" s="10" t="s">
        <v>22</v>
      </c>
      <c r="O7" s="12">
        <v>1427</v>
      </c>
      <c r="P7" s="12">
        <v>7.1892199999999997</v>
      </c>
      <c r="Q7" s="12">
        <v>1.25315</v>
      </c>
      <c r="R7" s="12">
        <v>10259</v>
      </c>
      <c r="S7" s="12">
        <v>1.38</v>
      </c>
      <c r="T7" s="12">
        <v>25.47</v>
      </c>
      <c r="U7" s="12" t="s">
        <v>22</v>
      </c>
      <c r="V7" s="12"/>
      <c r="W7" s="13">
        <f t="shared" ref="W7:W35" si="4">IF(Q7=".","",3.5*Q7)</f>
        <v>4.3860250000000001</v>
      </c>
      <c r="X7" s="14">
        <f t="shared" ref="X7:X35" si="5">IF(W7="","",P7-W7)</f>
        <v>2.8031949999999997</v>
      </c>
      <c r="Y7" s="14">
        <f t="shared" ref="Y7:Y35" si="6">IF(W7="","",P7+W7)</f>
        <v>11.575244999999999</v>
      </c>
      <c r="AA7" s="10" t="s">
        <v>22</v>
      </c>
      <c r="AB7" s="12">
        <v>1417</v>
      </c>
      <c r="AC7" s="12">
        <v>7.1593200000000001</v>
      </c>
      <c r="AD7" s="12">
        <v>0.96603000000000006</v>
      </c>
      <c r="AE7" s="12">
        <v>10145</v>
      </c>
      <c r="AF7" s="12">
        <v>3</v>
      </c>
      <c r="AG7" s="12">
        <v>10.29</v>
      </c>
      <c r="AH7" s="12" t="s">
        <v>22</v>
      </c>
      <c r="AI7" s="4"/>
      <c r="AJ7" s="13">
        <f t="shared" ref="AJ7:AJ35" si="7">IF(AD7=".","",3.5*AD7)</f>
        <v>3.3811050000000002</v>
      </c>
      <c r="AK7" s="14">
        <f t="shared" ref="AK7:AK35" si="8">IF(AJ7="","",AC7-AJ7)</f>
        <v>3.7782149999999999</v>
      </c>
      <c r="AL7" s="13">
        <f t="shared" ref="AL7:AL35" si="9">IF(AJ7="","",AC7+AJ7)</f>
        <v>10.540425000000001</v>
      </c>
      <c r="AM7" s="4"/>
      <c r="AN7" s="10" t="s">
        <v>22</v>
      </c>
      <c r="AO7" s="12">
        <v>1410</v>
      </c>
      <c r="AP7" s="12">
        <v>7.1778899999999997</v>
      </c>
      <c r="AQ7" s="12">
        <v>0.93147000000000002</v>
      </c>
      <c r="AR7" s="12">
        <v>10121</v>
      </c>
      <c r="AS7" s="12">
        <v>3.81</v>
      </c>
      <c r="AT7" s="12">
        <v>10.29</v>
      </c>
      <c r="AU7" s="12"/>
      <c r="AW7" s="15" t="str">
        <f t="shared" si="0"/>
        <v>Ash</v>
      </c>
      <c r="AX7" s="16">
        <f t="shared" ref="AX7:AX35" si="10">AO7-O7</f>
        <v>-17</v>
      </c>
      <c r="AY7" s="17">
        <f t="shared" ref="AY7:AY35" si="11">IF(AX7&lt;&gt;0,AX7/O7,0)</f>
        <v>-1.1913104414856343E-2</v>
      </c>
      <c r="AZ7" s="18">
        <f t="shared" ref="AZ7:AZ35" si="12">IF((AND(AP7&lt;&gt;".",P7&lt;&gt;".")),AP7-P7,".")</f>
        <v>-1.1330000000000062E-2</v>
      </c>
      <c r="BA7" s="17">
        <f t="shared" ref="BA7:BA35" si="13">IF((AND(P7 &lt;&gt;".",AZ7&lt;&gt;".")),AZ7/P7,".")</f>
        <v>-1.5759706894489336E-3</v>
      </c>
      <c r="BB7" s="18">
        <f t="shared" ref="BB7:BB35" si="14">IF((AND(Q7&lt;&gt;".",AQ7&lt;&gt;".")),AQ7-Q7,".")</f>
        <v>-0.32167999999999997</v>
      </c>
      <c r="BC7" s="17">
        <f t="shared" ref="BC7:BC35" si="15">IF((AND(BB7&lt;&gt;".",Q7&lt;&gt;".")),BB7/Q7,".")</f>
        <v>-0.25669712324941146</v>
      </c>
    </row>
    <row r="8" spans="1:55" ht="15.75" x14ac:dyDescent="0.25">
      <c r="A8" s="10" t="s">
        <v>23</v>
      </c>
      <c r="B8" s="12">
        <v>2637</v>
      </c>
      <c r="C8" s="12">
        <v>80.22336</v>
      </c>
      <c r="D8" s="12">
        <v>4.1585400000000003</v>
      </c>
      <c r="E8" s="12">
        <v>211549</v>
      </c>
      <c r="F8" s="12">
        <v>55</v>
      </c>
      <c r="G8" s="12">
        <v>117</v>
      </c>
      <c r="H8" s="12" t="s">
        <v>23</v>
      </c>
      <c r="I8" s="12"/>
      <c r="J8" s="13">
        <f t="shared" si="1"/>
        <v>14.55489</v>
      </c>
      <c r="K8" s="13">
        <f t="shared" si="2"/>
        <v>65.668469999999999</v>
      </c>
      <c r="L8" s="13">
        <f t="shared" si="3"/>
        <v>94.77825</v>
      </c>
      <c r="N8" s="10" t="s">
        <v>23</v>
      </c>
      <c r="O8" s="12">
        <v>2637</v>
      </c>
      <c r="P8" s="12">
        <v>80.22336</v>
      </c>
      <c r="Q8" s="12">
        <v>4.1585400000000003</v>
      </c>
      <c r="R8" s="12">
        <v>211549</v>
      </c>
      <c r="S8" s="12">
        <v>55</v>
      </c>
      <c r="T8" s="12">
        <v>117</v>
      </c>
      <c r="U8" s="12" t="s">
        <v>23</v>
      </c>
      <c r="V8" s="12"/>
      <c r="W8" s="13">
        <f t="shared" si="4"/>
        <v>14.55489</v>
      </c>
      <c r="X8" s="14">
        <f t="shared" si="5"/>
        <v>65.668469999999999</v>
      </c>
      <c r="Y8" s="14">
        <f t="shared" si="6"/>
        <v>94.77825</v>
      </c>
      <c r="AA8" s="10" t="s">
        <v>23</v>
      </c>
      <c r="AB8" s="12">
        <v>2593</v>
      </c>
      <c r="AC8" s="12">
        <v>79.938680000000005</v>
      </c>
      <c r="AD8" s="12">
        <v>3.16431</v>
      </c>
      <c r="AE8" s="12">
        <v>207281</v>
      </c>
      <c r="AF8" s="12">
        <v>67</v>
      </c>
      <c r="AG8" s="12">
        <v>94</v>
      </c>
      <c r="AH8" s="12" t="s">
        <v>23</v>
      </c>
      <c r="AI8" s="4"/>
      <c r="AJ8" s="13">
        <f t="shared" si="7"/>
        <v>11.075085</v>
      </c>
      <c r="AK8" s="52">
        <f t="shared" si="8"/>
        <v>68.863595000000004</v>
      </c>
      <c r="AL8" s="14">
        <f t="shared" si="9"/>
        <v>91.013765000000006</v>
      </c>
      <c r="AM8" s="4"/>
      <c r="AN8" s="10" t="s">
        <v>23</v>
      </c>
      <c r="AO8" s="12">
        <v>2566</v>
      </c>
      <c r="AP8" s="12">
        <v>79.823849999999993</v>
      </c>
      <c r="AQ8" s="12">
        <v>2.89601</v>
      </c>
      <c r="AR8" s="12">
        <v>204828</v>
      </c>
      <c r="AS8" s="12">
        <v>69</v>
      </c>
      <c r="AT8" s="12">
        <v>91</v>
      </c>
      <c r="AU8" s="12"/>
      <c r="AW8" s="15" t="str">
        <f t="shared" si="0"/>
        <v>TDN</v>
      </c>
      <c r="AX8" s="16">
        <f t="shared" si="10"/>
        <v>-71</v>
      </c>
      <c r="AY8" s="17">
        <f t="shared" si="11"/>
        <v>-2.6924535456958665E-2</v>
      </c>
      <c r="AZ8" s="18">
        <f t="shared" si="12"/>
        <v>-0.39951000000000647</v>
      </c>
      <c r="BA8" s="17">
        <f t="shared" si="13"/>
        <v>-4.9799709211881234E-3</v>
      </c>
      <c r="BB8" s="18">
        <f t="shared" si="14"/>
        <v>-1.2625300000000004</v>
      </c>
      <c r="BC8" s="17">
        <f t="shared" si="15"/>
        <v>-0.30359934015303452</v>
      </c>
    </row>
    <row r="9" spans="1:55" ht="15.75" x14ac:dyDescent="0.25">
      <c r="A9" s="10" t="s">
        <v>24</v>
      </c>
      <c r="B9" s="12">
        <v>2637</v>
      </c>
      <c r="C9" s="12">
        <v>4.07362</v>
      </c>
      <c r="D9" s="12">
        <v>0.18174999999999999</v>
      </c>
      <c r="E9" s="12">
        <v>10742</v>
      </c>
      <c r="F9" s="12">
        <v>2.69</v>
      </c>
      <c r="G9" s="12">
        <v>5.33</v>
      </c>
      <c r="H9" s="12" t="s">
        <v>24</v>
      </c>
      <c r="I9" s="12"/>
      <c r="J9" s="13">
        <f t="shared" si="1"/>
        <v>0.63612499999999994</v>
      </c>
      <c r="K9" s="13">
        <f t="shared" si="2"/>
        <v>3.4374950000000002</v>
      </c>
      <c r="L9" s="13">
        <f t="shared" si="3"/>
        <v>4.7097449999999998</v>
      </c>
      <c r="N9" s="10" t="s">
        <v>24</v>
      </c>
      <c r="O9" s="12">
        <v>2637</v>
      </c>
      <c r="P9" s="12">
        <v>4.07362</v>
      </c>
      <c r="Q9" s="12">
        <v>0.18174999999999999</v>
      </c>
      <c r="R9" s="12">
        <v>10742</v>
      </c>
      <c r="S9" s="12">
        <v>2.69</v>
      </c>
      <c r="T9" s="12">
        <v>5.33</v>
      </c>
      <c r="U9" s="12" t="s">
        <v>24</v>
      </c>
      <c r="V9" s="12"/>
      <c r="W9" s="13">
        <f t="shared" si="4"/>
        <v>0.63612499999999994</v>
      </c>
      <c r="X9" s="14">
        <f t="shared" si="5"/>
        <v>3.4374950000000002</v>
      </c>
      <c r="Y9" s="14">
        <f t="shared" si="6"/>
        <v>4.7097449999999998</v>
      </c>
      <c r="AA9" s="10" t="s">
        <v>24</v>
      </c>
      <c r="AB9" s="12">
        <v>2590</v>
      </c>
      <c r="AC9" s="12">
        <v>4.0732900000000001</v>
      </c>
      <c r="AD9" s="12">
        <v>0.14280999999999999</v>
      </c>
      <c r="AE9" s="12">
        <v>10550</v>
      </c>
      <c r="AF9" s="12">
        <v>3.44</v>
      </c>
      <c r="AG9" s="12">
        <v>4.71</v>
      </c>
      <c r="AH9" s="12" t="s">
        <v>24</v>
      </c>
      <c r="AI9" s="4"/>
      <c r="AJ9" s="13">
        <f t="shared" si="7"/>
        <v>0.49983499999999997</v>
      </c>
      <c r="AK9" s="14">
        <f t="shared" si="8"/>
        <v>3.573455</v>
      </c>
      <c r="AL9" s="14">
        <f t="shared" si="9"/>
        <v>4.5731250000000001</v>
      </c>
      <c r="AM9" s="4"/>
      <c r="AN9" s="10" t="s">
        <v>24</v>
      </c>
      <c r="AO9" s="12">
        <v>2556</v>
      </c>
      <c r="AP9" s="12">
        <v>4.0738099999999999</v>
      </c>
      <c r="AQ9" s="12">
        <v>0.12805</v>
      </c>
      <c r="AR9" s="12">
        <v>10413</v>
      </c>
      <c r="AS9" s="12">
        <v>3.57</v>
      </c>
      <c r="AT9" s="12">
        <v>4.57</v>
      </c>
      <c r="AU9" s="12"/>
      <c r="AW9" s="15" t="str">
        <f t="shared" si="0"/>
        <v>DE</v>
      </c>
      <c r="AX9" s="16">
        <f t="shared" si="10"/>
        <v>-81</v>
      </c>
      <c r="AY9" s="17">
        <f t="shared" si="11"/>
        <v>-3.0716723549488054E-2</v>
      </c>
      <c r="AZ9" s="18">
        <f t="shared" si="12"/>
        <v>1.8999999999991246E-4</v>
      </c>
      <c r="BA9" s="17">
        <f t="shared" si="13"/>
        <v>4.6641562050439769E-5</v>
      </c>
      <c r="BB9" s="18">
        <f t="shared" si="14"/>
        <v>-5.3699999999999998E-2</v>
      </c>
      <c r="BC9" s="17">
        <f t="shared" si="15"/>
        <v>-0.29546079779917467</v>
      </c>
    </row>
    <row r="10" spans="1:55" ht="15.75" x14ac:dyDescent="0.25">
      <c r="A10" s="10" t="s">
        <v>25</v>
      </c>
      <c r="B10" s="12">
        <v>2637</v>
      </c>
      <c r="C10" s="12">
        <v>3.6682999999999999</v>
      </c>
      <c r="D10" s="12">
        <v>0.19206000000000001</v>
      </c>
      <c r="E10" s="12">
        <v>9673</v>
      </c>
      <c r="F10" s="12">
        <v>2.27</v>
      </c>
      <c r="G10" s="12">
        <v>5.05</v>
      </c>
      <c r="H10" s="12" t="s">
        <v>25</v>
      </c>
      <c r="I10" s="12"/>
      <c r="J10" s="13">
        <f t="shared" si="1"/>
        <v>0.67220999999999997</v>
      </c>
      <c r="K10" s="13">
        <f t="shared" si="2"/>
        <v>2.9960899999999997</v>
      </c>
      <c r="L10" s="13">
        <f t="shared" si="3"/>
        <v>4.3405100000000001</v>
      </c>
      <c r="N10" s="10" t="s">
        <v>25</v>
      </c>
      <c r="O10" s="12">
        <v>2637</v>
      </c>
      <c r="P10" s="12">
        <v>3.6682999999999999</v>
      </c>
      <c r="Q10" s="12">
        <v>0.19206000000000001</v>
      </c>
      <c r="R10" s="12">
        <v>9673</v>
      </c>
      <c r="S10" s="12">
        <v>2.27</v>
      </c>
      <c r="T10" s="12">
        <v>5.05</v>
      </c>
      <c r="U10" s="12" t="s">
        <v>25</v>
      </c>
      <c r="V10" s="12"/>
      <c r="W10" s="13">
        <f t="shared" si="4"/>
        <v>0.67220999999999997</v>
      </c>
      <c r="X10" s="14">
        <f t="shared" si="5"/>
        <v>2.9960899999999997</v>
      </c>
      <c r="Y10" s="14">
        <f t="shared" si="6"/>
        <v>4.3405100000000001</v>
      </c>
      <c r="AA10" s="10" t="s">
        <v>25</v>
      </c>
      <c r="AB10" s="12">
        <v>2589</v>
      </c>
      <c r="AC10" s="12">
        <v>3.6654100000000001</v>
      </c>
      <c r="AD10" s="12">
        <v>0.14988000000000001</v>
      </c>
      <c r="AE10" s="12">
        <v>9490</v>
      </c>
      <c r="AF10" s="12">
        <v>3</v>
      </c>
      <c r="AG10" s="12">
        <v>4.34</v>
      </c>
      <c r="AH10" s="12" t="s">
        <v>25</v>
      </c>
      <c r="AI10" s="4"/>
      <c r="AJ10" s="13">
        <f t="shared" si="7"/>
        <v>0.52458000000000005</v>
      </c>
      <c r="AK10" s="14">
        <f t="shared" si="8"/>
        <v>3.1408300000000002</v>
      </c>
      <c r="AL10" s="14">
        <f t="shared" si="9"/>
        <v>4.1899899999999999</v>
      </c>
      <c r="AM10" s="4"/>
      <c r="AN10" s="10" t="s">
        <v>25</v>
      </c>
      <c r="AO10" s="12">
        <v>2555</v>
      </c>
      <c r="AP10" s="12">
        <v>3.6663899999999998</v>
      </c>
      <c r="AQ10" s="12">
        <v>0.13435</v>
      </c>
      <c r="AR10" s="12">
        <v>9368</v>
      </c>
      <c r="AS10" s="12">
        <v>3.14</v>
      </c>
      <c r="AT10" s="12">
        <v>4.1900000000000004</v>
      </c>
      <c r="AU10" s="12"/>
      <c r="AW10" s="15" t="str">
        <f t="shared" si="0"/>
        <v>ME</v>
      </c>
      <c r="AX10" s="16">
        <f t="shared" si="10"/>
        <v>-82</v>
      </c>
      <c r="AY10" s="17">
        <f t="shared" si="11"/>
        <v>-3.1095942358740993E-2</v>
      </c>
      <c r="AZ10" s="18">
        <f t="shared" si="12"/>
        <v>-1.9100000000000783E-3</v>
      </c>
      <c r="BA10" s="17">
        <f t="shared" si="13"/>
        <v>-5.2067715290463653E-4</v>
      </c>
      <c r="BB10" s="18">
        <f t="shared" si="14"/>
        <v>-5.7710000000000011E-2</v>
      </c>
      <c r="BC10" s="17">
        <f t="shared" si="15"/>
        <v>-0.30047901697386237</v>
      </c>
    </row>
    <row r="11" spans="1:55" ht="15.75" x14ac:dyDescent="0.25">
      <c r="A11" s="10" t="s">
        <v>26</v>
      </c>
      <c r="B11" s="12">
        <v>2637</v>
      </c>
      <c r="C11" s="12">
        <v>1.9429700000000001</v>
      </c>
      <c r="D11" s="12">
        <v>0.16744999999999999</v>
      </c>
      <c r="E11" s="12">
        <v>5124</v>
      </c>
      <c r="F11" s="12">
        <v>1.04</v>
      </c>
      <c r="G11" s="12">
        <v>3.38</v>
      </c>
      <c r="H11" s="12" t="s">
        <v>26</v>
      </c>
      <c r="I11" s="12"/>
      <c r="J11" s="13">
        <f t="shared" si="1"/>
        <v>0.5860749999999999</v>
      </c>
      <c r="K11" s="13">
        <f t="shared" si="2"/>
        <v>1.3568950000000002</v>
      </c>
      <c r="L11" s="13">
        <f t="shared" si="3"/>
        <v>2.529045</v>
      </c>
      <c r="N11" s="10" t="s">
        <v>26</v>
      </c>
      <c r="O11" s="12">
        <v>2637</v>
      </c>
      <c r="P11" s="12">
        <v>1.9429700000000001</v>
      </c>
      <c r="Q11" s="12">
        <v>0.16744999999999999</v>
      </c>
      <c r="R11" s="12">
        <v>5124</v>
      </c>
      <c r="S11" s="12">
        <v>1.04</v>
      </c>
      <c r="T11" s="12">
        <v>3.38</v>
      </c>
      <c r="U11" s="12" t="s">
        <v>26</v>
      </c>
      <c r="V11" s="12"/>
      <c r="W11" s="13">
        <f t="shared" si="4"/>
        <v>0.5860749999999999</v>
      </c>
      <c r="X11" s="14">
        <f t="shared" si="5"/>
        <v>1.3568950000000002</v>
      </c>
      <c r="Y11" s="14">
        <f t="shared" si="6"/>
        <v>2.529045</v>
      </c>
      <c r="AA11" s="10" t="s">
        <v>26</v>
      </c>
      <c r="AB11" s="12">
        <v>2590</v>
      </c>
      <c r="AC11" s="12">
        <v>1.93038</v>
      </c>
      <c r="AD11" s="12">
        <v>0.12578</v>
      </c>
      <c r="AE11" s="12">
        <v>5000</v>
      </c>
      <c r="AF11" s="12">
        <v>1.41</v>
      </c>
      <c r="AG11" s="12">
        <v>2.5299999999999998</v>
      </c>
      <c r="AH11" s="12" t="s">
        <v>26</v>
      </c>
      <c r="AI11" s="4"/>
      <c r="AJ11" s="13">
        <f t="shared" si="7"/>
        <v>0.44023000000000001</v>
      </c>
      <c r="AK11" s="14">
        <f t="shared" si="8"/>
        <v>1.4901499999999999</v>
      </c>
      <c r="AL11" s="14">
        <f t="shared" si="9"/>
        <v>2.3706100000000001</v>
      </c>
      <c r="AM11" s="4"/>
      <c r="AN11" s="10" t="s">
        <v>26</v>
      </c>
      <c r="AO11" s="12">
        <v>2556</v>
      </c>
      <c r="AP11" s="12">
        <v>1.9244399999999999</v>
      </c>
      <c r="AQ11" s="12">
        <v>0.11218</v>
      </c>
      <c r="AR11" s="12">
        <v>4919</v>
      </c>
      <c r="AS11" s="12">
        <v>1.5</v>
      </c>
      <c r="AT11" s="12">
        <v>2.37</v>
      </c>
      <c r="AU11" s="12"/>
      <c r="AW11" s="15" t="str">
        <f t="shared" si="0"/>
        <v>NEM</v>
      </c>
      <c r="AX11" s="16">
        <f t="shared" si="10"/>
        <v>-81</v>
      </c>
      <c r="AY11" s="17">
        <f t="shared" si="11"/>
        <v>-3.0716723549488054E-2</v>
      </c>
      <c r="AZ11" s="18">
        <f t="shared" si="12"/>
        <v>-1.8530000000000157E-2</v>
      </c>
      <c r="BA11" s="17">
        <f t="shared" si="13"/>
        <v>-9.5369460156359363E-3</v>
      </c>
      <c r="BB11" s="18">
        <f t="shared" si="14"/>
        <v>-5.5269999999999986E-2</v>
      </c>
      <c r="BC11" s="17">
        <f t="shared" si="15"/>
        <v>-0.33006867721707966</v>
      </c>
    </row>
    <row r="12" spans="1:55" ht="15.75" x14ac:dyDescent="0.25">
      <c r="A12" s="10" t="s">
        <v>27</v>
      </c>
      <c r="B12" s="12">
        <v>2637</v>
      </c>
      <c r="C12" s="12">
        <v>1.29634</v>
      </c>
      <c r="D12" s="12">
        <v>0.14152999999999999</v>
      </c>
      <c r="E12" s="12">
        <v>3418</v>
      </c>
      <c r="F12" s="12">
        <v>0.49</v>
      </c>
      <c r="G12" s="12">
        <v>2.46</v>
      </c>
      <c r="H12" s="12" t="s">
        <v>27</v>
      </c>
      <c r="I12" s="12"/>
      <c r="J12" s="13">
        <f t="shared" si="1"/>
        <v>0.49535499999999999</v>
      </c>
      <c r="K12" s="13">
        <f t="shared" si="2"/>
        <v>0.80098500000000006</v>
      </c>
      <c r="L12" s="13">
        <f t="shared" si="3"/>
        <v>1.791695</v>
      </c>
      <c r="N12" s="10" t="s">
        <v>27</v>
      </c>
      <c r="O12" s="12">
        <v>2637</v>
      </c>
      <c r="P12" s="12">
        <v>1.29634</v>
      </c>
      <c r="Q12" s="12">
        <v>0.14152999999999999</v>
      </c>
      <c r="R12" s="12">
        <v>3418</v>
      </c>
      <c r="S12" s="12">
        <v>0.49</v>
      </c>
      <c r="T12" s="12">
        <v>2.46</v>
      </c>
      <c r="U12" s="12" t="s">
        <v>27</v>
      </c>
      <c r="V12" s="12"/>
      <c r="W12" s="13">
        <f t="shared" si="4"/>
        <v>0.49535499999999999</v>
      </c>
      <c r="X12" s="14">
        <f t="shared" si="5"/>
        <v>0.80098500000000006</v>
      </c>
      <c r="Y12" s="14">
        <f t="shared" si="6"/>
        <v>1.791695</v>
      </c>
      <c r="AA12" s="10" t="s">
        <v>27</v>
      </c>
      <c r="AB12" s="12">
        <v>2591</v>
      </c>
      <c r="AC12" s="12">
        <v>1.2861400000000001</v>
      </c>
      <c r="AD12" s="12">
        <v>0.10800999999999999</v>
      </c>
      <c r="AE12" s="12">
        <v>3332</v>
      </c>
      <c r="AF12" s="12">
        <v>0.83</v>
      </c>
      <c r="AG12" s="12">
        <v>1.79</v>
      </c>
      <c r="AH12" s="12" t="s">
        <v>27</v>
      </c>
      <c r="AI12" s="4"/>
      <c r="AJ12" s="13">
        <f t="shared" si="7"/>
        <v>0.37803500000000001</v>
      </c>
      <c r="AK12" s="14">
        <f t="shared" si="8"/>
        <v>0.90810500000000005</v>
      </c>
      <c r="AL12" s="14">
        <f t="shared" si="9"/>
        <v>1.6641750000000002</v>
      </c>
      <c r="AM12" s="4"/>
      <c r="AN12" s="10" t="s">
        <v>27</v>
      </c>
      <c r="AO12" s="12">
        <v>2557</v>
      </c>
      <c r="AP12" s="12">
        <v>1.2814000000000001</v>
      </c>
      <c r="AQ12" s="12">
        <v>9.6560000000000007E-2</v>
      </c>
      <c r="AR12" s="12">
        <v>3277</v>
      </c>
      <c r="AS12" s="12">
        <v>0.91</v>
      </c>
      <c r="AT12" s="12">
        <v>1.66</v>
      </c>
      <c r="AU12" s="12"/>
      <c r="AW12" s="15" t="str">
        <f t="shared" si="0"/>
        <v>NEG</v>
      </c>
      <c r="AX12" s="16">
        <f t="shared" si="10"/>
        <v>-80</v>
      </c>
      <c r="AY12" s="17">
        <f t="shared" si="11"/>
        <v>-3.0337504740235114E-2</v>
      </c>
      <c r="AZ12" s="18">
        <f t="shared" si="12"/>
        <v>-1.4939999999999953E-2</v>
      </c>
      <c r="BA12" s="17">
        <f t="shared" si="13"/>
        <v>-1.1524754308283284E-2</v>
      </c>
      <c r="BB12" s="18">
        <f t="shared" si="14"/>
        <v>-4.4969999999999982E-2</v>
      </c>
      <c r="BC12" s="17">
        <f t="shared" si="15"/>
        <v>-0.31774182152193869</v>
      </c>
    </row>
    <row r="13" spans="1:55" ht="15.75" x14ac:dyDescent="0.25">
      <c r="A13" s="10" t="s">
        <v>28</v>
      </c>
      <c r="B13" s="12">
        <v>488</v>
      </c>
      <c r="C13" s="12">
        <v>1.57029</v>
      </c>
      <c r="D13" s="12">
        <v>1.3306500000000001</v>
      </c>
      <c r="E13" s="12">
        <v>766.3</v>
      </c>
      <c r="F13" s="12">
        <v>0.1</v>
      </c>
      <c r="G13" s="12">
        <v>19.2</v>
      </c>
      <c r="H13" s="12" t="s">
        <v>28</v>
      </c>
      <c r="I13" s="12"/>
      <c r="J13" s="13">
        <f t="shared" si="1"/>
        <v>4.6572750000000003</v>
      </c>
      <c r="K13" s="13">
        <f t="shared" si="2"/>
        <v>-3.0869850000000003</v>
      </c>
      <c r="L13" s="13">
        <f t="shared" si="3"/>
        <v>6.2275650000000002</v>
      </c>
      <c r="N13" s="10" t="s">
        <v>28</v>
      </c>
      <c r="O13" s="12">
        <v>488</v>
      </c>
      <c r="P13" s="12">
        <v>1.57029</v>
      </c>
      <c r="Q13" s="12">
        <v>1.3306500000000001</v>
      </c>
      <c r="R13" s="12">
        <v>766.3</v>
      </c>
      <c r="S13" s="12">
        <v>0.1</v>
      </c>
      <c r="T13" s="12">
        <v>19.2</v>
      </c>
      <c r="U13" s="12" t="s">
        <v>28</v>
      </c>
      <c r="V13" s="12"/>
      <c r="W13" s="13">
        <f t="shared" si="4"/>
        <v>4.6572750000000003</v>
      </c>
      <c r="X13" s="13">
        <f t="shared" si="5"/>
        <v>-3.0869850000000003</v>
      </c>
      <c r="Y13" s="14">
        <f t="shared" si="6"/>
        <v>6.2275650000000002</v>
      </c>
      <c r="AA13" s="10" t="s">
        <v>28</v>
      </c>
      <c r="AB13" s="12">
        <v>484</v>
      </c>
      <c r="AC13" s="12">
        <v>1.49793</v>
      </c>
      <c r="AD13" s="12">
        <v>0.96109999999999995</v>
      </c>
      <c r="AE13" s="12">
        <v>725</v>
      </c>
      <c r="AF13" s="12">
        <v>0.1</v>
      </c>
      <c r="AG13" s="12">
        <v>5.6</v>
      </c>
      <c r="AH13" s="12" t="s">
        <v>28</v>
      </c>
      <c r="AI13" s="4"/>
      <c r="AJ13" s="13">
        <f t="shared" si="7"/>
        <v>3.3638499999999998</v>
      </c>
      <c r="AK13" s="13">
        <f t="shared" si="8"/>
        <v>-1.8659199999999998</v>
      </c>
      <c r="AL13" s="14">
        <f t="shared" si="9"/>
        <v>4.8617799999999995</v>
      </c>
      <c r="AM13" s="4"/>
      <c r="AN13" s="10" t="s">
        <v>28</v>
      </c>
      <c r="AO13" s="12">
        <v>476</v>
      </c>
      <c r="AP13" s="12">
        <v>1.4371799999999999</v>
      </c>
      <c r="AQ13" s="12">
        <v>0.84521000000000002</v>
      </c>
      <c r="AR13" s="12">
        <v>684.1</v>
      </c>
      <c r="AS13" s="12">
        <v>0.1</v>
      </c>
      <c r="AT13" s="12">
        <v>4.8</v>
      </c>
      <c r="AU13" s="12"/>
      <c r="AW13" s="15" t="str">
        <f t="shared" si="0"/>
        <v>Starch</v>
      </c>
      <c r="AX13" s="16">
        <f t="shared" si="10"/>
        <v>-12</v>
      </c>
      <c r="AY13" s="17">
        <f t="shared" si="11"/>
        <v>-2.4590163934426229E-2</v>
      </c>
      <c r="AZ13" s="18">
        <f t="shared" si="12"/>
        <v>-0.13311000000000006</v>
      </c>
      <c r="BA13" s="17">
        <f t="shared" si="13"/>
        <v>-8.4767781747320595E-2</v>
      </c>
      <c r="BB13" s="18">
        <f t="shared" si="14"/>
        <v>-0.48544000000000009</v>
      </c>
      <c r="BC13" s="17">
        <f t="shared" si="15"/>
        <v>-0.3648141885544659</v>
      </c>
    </row>
    <row r="14" spans="1:55" ht="15.75" x14ac:dyDescent="0.25">
      <c r="A14" s="10" t="s">
        <v>29</v>
      </c>
      <c r="B14" s="12">
        <v>2511</v>
      </c>
      <c r="C14" s="12">
        <v>4.6182800000000004</v>
      </c>
      <c r="D14" s="12">
        <v>4.9578300000000004</v>
      </c>
      <c r="E14" s="12">
        <v>11596</v>
      </c>
      <c r="F14" s="12">
        <v>0.4</v>
      </c>
      <c r="G14" s="12">
        <v>29.8</v>
      </c>
      <c r="H14" s="12" t="s">
        <v>29</v>
      </c>
      <c r="I14" s="12"/>
      <c r="J14" s="13">
        <f t="shared" si="1"/>
        <v>17.352405000000001</v>
      </c>
      <c r="K14" s="13">
        <f t="shared" si="2"/>
        <v>-12.734125000000001</v>
      </c>
      <c r="L14" s="13">
        <f t="shared" si="3"/>
        <v>21.970685000000003</v>
      </c>
      <c r="N14" s="10" t="s">
        <v>29</v>
      </c>
      <c r="O14" s="12">
        <v>2511</v>
      </c>
      <c r="P14" s="12">
        <v>4.6182800000000004</v>
      </c>
      <c r="Q14" s="12">
        <v>4.9578300000000004</v>
      </c>
      <c r="R14" s="12">
        <v>11596</v>
      </c>
      <c r="S14" s="12">
        <v>0.4</v>
      </c>
      <c r="T14" s="12">
        <v>29.8</v>
      </c>
      <c r="U14" s="12" t="s">
        <v>29</v>
      </c>
      <c r="V14" s="12"/>
      <c r="W14" s="13">
        <f t="shared" si="4"/>
        <v>17.352405000000001</v>
      </c>
      <c r="X14" s="13">
        <f t="shared" si="5"/>
        <v>-12.734125000000001</v>
      </c>
      <c r="Y14" s="14">
        <f t="shared" si="6"/>
        <v>21.970685000000003</v>
      </c>
      <c r="AA14" s="10" t="s">
        <v>29</v>
      </c>
      <c r="AB14" s="12">
        <v>2454</v>
      </c>
      <c r="AC14" s="12">
        <v>4.1885500000000002</v>
      </c>
      <c r="AD14" s="12">
        <v>4.1209600000000002</v>
      </c>
      <c r="AE14" s="12">
        <v>10279</v>
      </c>
      <c r="AF14" s="12">
        <v>0.4</v>
      </c>
      <c r="AG14" s="12">
        <v>21.9</v>
      </c>
      <c r="AH14" s="12" t="s">
        <v>29</v>
      </c>
      <c r="AI14" s="4"/>
      <c r="AJ14" s="13">
        <f t="shared" si="7"/>
        <v>14.423360000000001</v>
      </c>
      <c r="AK14" s="13">
        <f t="shared" si="8"/>
        <v>-10.23481</v>
      </c>
      <c r="AL14" s="14">
        <f t="shared" si="9"/>
        <v>18.611910000000002</v>
      </c>
      <c r="AM14" s="4"/>
      <c r="AN14" s="10" t="s">
        <v>29</v>
      </c>
      <c r="AO14" s="12">
        <v>2408</v>
      </c>
      <c r="AP14" s="12">
        <v>3.8745799999999999</v>
      </c>
      <c r="AQ14" s="12">
        <v>3.46834</v>
      </c>
      <c r="AR14" s="12">
        <v>9330</v>
      </c>
      <c r="AS14" s="12">
        <v>0.4</v>
      </c>
      <c r="AT14" s="12">
        <v>18.399999999999999</v>
      </c>
      <c r="AU14" s="12"/>
      <c r="AW14" s="15" t="str">
        <f t="shared" si="0"/>
        <v>Fat</v>
      </c>
      <c r="AX14" s="16">
        <f t="shared" si="10"/>
        <v>-103</v>
      </c>
      <c r="AY14" s="17">
        <f t="shared" si="11"/>
        <v>-4.1019514137793707E-2</v>
      </c>
      <c r="AZ14" s="18">
        <f t="shared" si="12"/>
        <v>-0.74370000000000047</v>
      </c>
      <c r="BA14" s="17">
        <f t="shared" si="13"/>
        <v>-0.16103397801779026</v>
      </c>
      <c r="BB14" s="18">
        <f t="shared" si="14"/>
        <v>-1.4894900000000004</v>
      </c>
      <c r="BC14" s="17">
        <f t="shared" si="15"/>
        <v>-0.30043184215675012</v>
      </c>
    </row>
    <row r="15" spans="1:55" ht="15.75" x14ac:dyDescent="0.25">
      <c r="A15" s="10" t="s">
        <v>30</v>
      </c>
      <c r="B15" s="12">
        <v>2669</v>
      </c>
      <c r="C15" s="12">
        <v>13.80386</v>
      </c>
      <c r="D15" s="12">
        <v>5.9386700000000001</v>
      </c>
      <c r="E15" s="12">
        <v>36843</v>
      </c>
      <c r="F15" s="12">
        <v>5.6</v>
      </c>
      <c r="G15" s="12">
        <v>65.3</v>
      </c>
      <c r="H15" s="12" t="s">
        <v>30</v>
      </c>
      <c r="I15" s="12"/>
      <c r="J15" s="13">
        <f t="shared" si="1"/>
        <v>20.785345</v>
      </c>
      <c r="K15" s="13">
        <f t="shared" si="2"/>
        <v>-6.9814849999999993</v>
      </c>
      <c r="L15" s="13">
        <f t="shared" si="3"/>
        <v>34.589205</v>
      </c>
      <c r="N15" s="10" t="s">
        <v>30</v>
      </c>
      <c r="O15" s="12">
        <v>2669</v>
      </c>
      <c r="P15" s="12">
        <v>13.80386</v>
      </c>
      <c r="Q15" s="12">
        <v>5.9386700000000001</v>
      </c>
      <c r="R15" s="12">
        <v>36843</v>
      </c>
      <c r="S15" s="12">
        <v>5.6</v>
      </c>
      <c r="T15" s="12">
        <v>65.3</v>
      </c>
      <c r="U15" s="12" t="s">
        <v>30</v>
      </c>
      <c r="V15" s="12"/>
      <c r="W15" s="13">
        <f t="shared" si="4"/>
        <v>20.785345</v>
      </c>
      <c r="X15" s="13">
        <f t="shared" si="5"/>
        <v>-6.9814849999999993</v>
      </c>
      <c r="Y15" s="14">
        <f t="shared" si="6"/>
        <v>34.589205</v>
      </c>
      <c r="AA15" s="10" t="s">
        <v>30</v>
      </c>
      <c r="AB15" s="12">
        <v>2630</v>
      </c>
      <c r="AC15" s="12">
        <v>13.39559</v>
      </c>
      <c r="AD15" s="12">
        <v>4.8560699999999999</v>
      </c>
      <c r="AE15" s="12">
        <v>35230</v>
      </c>
      <c r="AF15" s="12">
        <v>5.6</v>
      </c>
      <c r="AG15" s="12">
        <v>34.4</v>
      </c>
      <c r="AH15" s="12" t="s">
        <v>30</v>
      </c>
      <c r="AI15" s="4"/>
      <c r="AJ15" s="13">
        <f t="shared" si="7"/>
        <v>16.996244999999998</v>
      </c>
      <c r="AK15" s="13">
        <f t="shared" si="8"/>
        <v>-3.6006549999999979</v>
      </c>
      <c r="AL15" s="14">
        <f t="shared" si="9"/>
        <v>30.391835</v>
      </c>
      <c r="AM15" s="4"/>
      <c r="AN15" s="10" t="s">
        <v>30</v>
      </c>
      <c r="AO15" s="12">
        <v>2595</v>
      </c>
      <c r="AP15" s="12">
        <v>13.14081</v>
      </c>
      <c r="AQ15" s="12">
        <v>4.3584199999999997</v>
      </c>
      <c r="AR15" s="12">
        <v>34100</v>
      </c>
      <c r="AS15" s="12">
        <v>5.6</v>
      </c>
      <c r="AT15" s="12">
        <v>30.2</v>
      </c>
      <c r="AU15" s="12"/>
      <c r="AW15" s="15" t="str">
        <f t="shared" si="0"/>
        <v>NDF</v>
      </c>
      <c r="AX15" s="16">
        <f t="shared" si="10"/>
        <v>-74</v>
      </c>
      <c r="AY15" s="17">
        <f t="shared" si="11"/>
        <v>-2.7725739977519669E-2</v>
      </c>
      <c r="AZ15" s="18">
        <f t="shared" si="12"/>
        <v>-0.66305000000000014</v>
      </c>
      <c r="BA15" s="17">
        <f t="shared" si="13"/>
        <v>-4.8033665945612321E-2</v>
      </c>
      <c r="BB15" s="18">
        <f t="shared" si="14"/>
        <v>-1.5802500000000004</v>
      </c>
      <c r="BC15" s="17">
        <f t="shared" si="15"/>
        <v>-0.26609493371411452</v>
      </c>
    </row>
    <row r="16" spans="1:55" ht="15.75" x14ac:dyDescent="0.25">
      <c r="A16" s="10" t="s">
        <v>31</v>
      </c>
      <c r="B16" s="12">
        <v>2589</v>
      </c>
      <c r="C16" s="12">
        <v>8.6459299999999999</v>
      </c>
      <c r="D16" s="12">
        <v>3.26342</v>
      </c>
      <c r="E16" s="12">
        <v>22384</v>
      </c>
      <c r="F16" s="12">
        <v>3.3</v>
      </c>
      <c r="G16" s="12">
        <v>49.7</v>
      </c>
      <c r="H16" s="12" t="s">
        <v>31</v>
      </c>
      <c r="I16" s="12"/>
      <c r="J16" s="13">
        <f t="shared" si="1"/>
        <v>11.42197</v>
      </c>
      <c r="K16" s="13">
        <f t="shared" si="2"/>
        <v>-2.7760400000000001</v>
      </c>
      <c r="L16" s="13">
        <f t="shared" si="3"/>
        <v>20.067900000000002</v>
      </c>
      <c r="N16" s="10" t="s">
        <v>31</v>
      </c>
      <c r="O16" s="12">
        <v>2589</v>
      </c>
      <c r="P16" s="12">
        <v>8.6459299999999999</v>
      </c>
      <c r="Q16" s="12">
        <v>3.26342</v>
      </c>
      <c r="R16" s="12">
        <v>22384</v>
      </c>
      <c r="S16" s="12">
        <v>3.3</v>
      </c>
      <c r="T16" s="12">
        <v>49.7</v>
      </c>
      <c r="U16" s="12" t="s">
        <v>31</v>
      </c>
      <c r="V16" s="12"/>
      <c r="W16" s="13">
        <f t="shared" si="4"/>
        <v>11.42197</v>
      </c>
      <c r="X16" s="13">
        <f t="shared" si="5"/>
        <v>-2.7760400000000001</v>
      </c>
      <c r="Y16" s="14">
        <f t="shared" si="6"/>
        <v>20.067900000000002</v>
      </c>
      <c r="AA16" s="10" t="s">
        <v>31</v>
      </c>
      <c r="AB16" s="12">
        <v>2561</v>
      </c>
      <c r="AC16" s="12">
        <v>8.4342400000000008</v>
      </c>
      <c r="AD16" s="12">
        <v>2.4610599999999998</v>
      </c>
      <c r="AE16" s="12">
        <v>21600</v>
      </c>
      <c r="AF16" s="12">
        <v>3.3</v>
      </c>
      <c r="AG16" s="12">
        <v>19.8</v>
      </c>
      <c r="AH16" s="12" t="s">
        <v>31</v>
      </c>
      <c r="AI16" s="4"/>
      <c r="AJ16" s="13">
        <f t="shared" si="7"/>
        <v>8.6137099999999993</v>
      </c>
      <c r="AK16" s="13">
        <f t="shared" si="8"/>
        <v>-0.17946999999999846</v>
      </c>
      <c r="AL16" s="14">
        <f t="shared" si="9"/>
        <v>17.04795</v>
      </c>
      <c r="AM16" s="4"/>
      <c r="AN16" s="10" t="s">
        <v>31</v>
      </c>
      <c r="AO16" s="12">
        <v>2529</v>
      </c>
      <c r="AP16" s="12">
        <v>8.3087400000000002</v>
      </c>
      <c r="AQ16" s="12">
        <v>2.20566</v>
      </c>
      <c r="AR16" s="12">
        <v>21013</v>
      </c>
      <c r="AS16" s="12">
        <v>3.3</v>
      </c>
      <c r="AT16" s="12">
        <v>17</v>
      </c>
      <c r="AU16" s="12"/>
      <c r="AW16" s="15" t="str">
        <f t="shared" si="0"/>
        <v>ADF</v>
      </c>
      <c r="AX16" s="16">
        <f t="shared" si="10"/>
        <v>-60</v>
      </c>
      <c r="AY16" s="17">
        <f t="shared" si="11"/>
        <v>-2.3174971031286212E-2</v>
      </c>
      <c r="AZ16" s="18">
        <f t="shared" si="12"/>
        <v>-0.33718999999999966</v>
      </c>
      <c r="BA16" s="17">
        <f t="shared" si="13"/>
        <v>-3.8999853110076033E-2</v>
      </c>
      <c r="BB16" s="18">
        <f t="shared" si="14"/>
        <v>-1.05776</v>
      </c>
      <c r="BC16" s="17">
        <f t="shared" si="15"/>
        <v>-0.32412622340979708</v>
      </c>
    </row>
    <row r="17" spans="1:55" ht="15.75" x14ac:dyDescent="0.25">
      <c r="A17" s="10" t="s">
        <v>32</v>
      </c>
      <c r="B17" s="12">
        <v>539</v>
      </c>
      <c r="C17" s="12">
        <v>1.3039000000000001</v>
      </c>
      <c r="D17" s="12">
        <v>0.87078</v>
      </c>
      <c r="E17" s="12">
        <v>702.8</v>
      </c>
      <c r="F17" s="12">
        <v>0.1</v>
      </c>
      <c r="G17" s="12">
        <v>14</v>
      </c>
      <c r="H17" s="12" t="s">
        <v>32</v>
      </c>
      <c r="I17" s="12"/>
      <c r="J17" s="13">
        <f t="shared" si="1"/>
        <v>3.0477300000000001</v>
      </c>
      <c r="K17" s="13">
        <f t="shared" si="2"/>
        <v>-1.74383</v>
      </c>
      <c r="L17" s="13">
        <f t="shared" si="3"/>
        <v>4.3516300000000001</v>
      </c>
      <c r="N17" s="10" t="s">
        <v>32</v>
      </c>
      <c r="O17" s="12">
        <v>539</v>
      </c>
      <c r="P17" s="12">
        <v>1.3039000000000001</v>
      </c>
      <c r="Q17" s="12">
        <v>0.87078</v>
      </c>
      <c r="R17" s="12">
        <v>702.8</v>
      </c>
      <c r="S17" s="12">
        <v>0.1</v>
      </c>
      <c r="T17" s="12">
        <v>14</v>
      </c>
      <c r="U17" s="12" t="s">
        <v>32</v>
      </c>
      <c r="V17" s="12"/>
      <c r="W17" s="13">
        <f t="shared" si="4"/>
        <v>3.0477300000000001</v>
      </c>
      <c r="X17" s="13">
        <f t="shared" si="5"/>
        <v>-1.74383</v>
      </c>
      <c r="Y17" s="14">
        <f t="shared" si="6"/>
        <v>4.3516300000000001</v>
      </c>
      <c r="AA17" s="10" t="s">
        <v>32</v>
      </c>
      <c r="AB17" s="12">
        <v>535</v>
      </c>
      <c r="AC17" s="12">
        <v>1.26</v>
      </c>
      <c r="AD17" s="12">
        <v>0.62246000000000001</v>
      </c>
      <c r="AE17" s="12">
        <v>674.1</v>
      </c>
      <c r="AF17" s="12">
        <v>0.1</v>
      </c>
      <c r="AG17" s="12">
        <v>4.3</v>
      </c>
      <c r="AH17" s="12" t="s">
        <v>32</v>
      </c>
      <c r="AI17" s="4"/>
      <c r="AJ17" s="13">
        <f t="shared" si="7"/>
        <v>2.1786099999999999</v>
      </c>
      <c r="AK17" s="13">
        <f t="shared" si="8"/>
        <v>-0.91860999999999993</v>
      </c>
      <c r="AL17" s="14">
        <f t="shared" si="9"/>
        <v>3.4386099999999997</v>
      </c>
      <c r="AM17" s="4"/>
      <c r="AN17" s="10" t="s">
        <v>32</v>
      </c>
      <c r="AO17" s="12">
        <v>529</v>
      </c>
      <c r="AP17" s="12">
        <v>1.2302500000000001</v>
      </c>
      <c r="AQ17" s="12">
        <v>0.55847000000000002</v>
      </c>
      <c r="AR17" s="12">
        <v>650.79999999999995</v>
      </c>
      <c r="AS17" s="12">
        <v>0.1</v>
      </c>
      <c r="AT17" s="12">
        <v>3.3</v>
      </c>
      <c r="AU17" s="12"/>
      <c r="AW17" s="15" t="str">
        <f t="shared" si="0"/>
        <v>Lignin</v>
      </c>
      <c r="AX17" s="16">
        <f t="shared" si="10"/>
        <v>-10</v>
      </c>
      <c r="AY17" s="17">
        <f t="shared" si="11"/>
        <v>-1.8552875695732839E-2</v>
      </c>
      <c r="AZ17" s="18">
        <f t="shared" si="12"/>
        <v>-7.3649999999999993E-2</v>
      </c>
      <c r="BA17" s="17">
        <f t="shared" si="13"/>
        <v>-5.6484392974921381E-2</v>
      </c>
      <c r="BB17" s="18">
        <f t="shared" si="14"/>
        <v>-0.31230999999999998</v>
      </c>
      <c r="BC17" s="17">
        <f t="shared" si="15"/>
        <v>-0.35865545832472034</v>
      </c>
    </row>
    <row r="18" spans="1:55" ht="15.75" x14ac:dyDescent="0.25">
      <c r="A18" s="10" t="s">
        <v>33</v>
      </c>
      <c r="B18" s="12">
        <v>6906</v>
      </c>
      <c r="C18" s="12">
        <v>51.244990000000001</v>
      </c>
      <c r="D18" s="12">
        <v>4.6784499999999998</v>
      </c>
      <c r="E18" s="12">
        <v>353898</v>
      </c>
      <c r="F18" s="12">
        <v>6.1</v>
      </c>
      <c r="G18" s="12">
        <v>97.3</v>
      </c>
      <c r="H18" s="12" t="s">
        <v>33</v>
      </c>
      <c r="I18" s="12"/>
      <c r="J18" s="13">
        <f t="shared" si="1"/>
        <v>16.374575</v>
      </c>
      <c r="K18" s="13">
        <f t="shared" si="2"/>
        <v>34.870415000000001</v>
      </c>
      <c r="L18" s="13">
        <f t="shared" si="3"/>
        <v>67.619564999999994</v>
      </c>
      <c r="N18" s="10" t="s">
        <v>33</v>
      </c>
      <c r="O18" s="12">
        <v>6906</v>
      </c>
      <c r="P18" s="12">
        <v>51.244990000000001</v>
      </c>
      <c r="Q18" s="12">
        <v>4.6784499999999998</v>
      </c>
      <c r="R18" s="12">
        <v>353898</v>
      </c>
      <c r="S18" s="12">
        <v>6.1</v>
      </c>
      <c r="T18" s="12">
        <v>97.3</v>
      </c>
      <c r="U18" s="12" t="s">
        <v>33</v>
      </c>
      <c r="V18" s="12"/>
      <c r="W18" s="13">
        <f t="shared" si="4"/>
        <v>16.374575</v>
      </c>
      <c r="X18" s="13">
        <f t="shared" si="5"/>
        <v>34.870415000000001</v>
      </c>
      <c r="Y18" s="14">
        <f t="shared" si="6"/>
        <v>67.619564999999994</v>
      </c>
      <c r="AA18" s="10" t="s">
        <v>33</v>
      </c>
      <c r="AB18" s="12">
        <v>6903</v>
      </c>
      <c r="AC18" s="12">
        <v>51.231879999999997</v>
      </c>
      <c r="AD18" s="12">
        <v>4.6310599999999997</v>
      </c>
      <c r="AE18" s="12">
        <v>353654</v>
      </c>
      <c r="AF18" s="12">
        <v>6.1</v>
      </c>
      <c r="AG18" s="12">
        <v>62.3</v>
      </c>
      <c r="AH18" s="12" t="s">
        <v>33</v>
      </c>
      <c r="AI18" s="4"/>
      <c r="AJ18" s="13">
        <f t="shared" si="7"/>
        <v>16.20871</v>
      </c>
      <c r="AK18" s="14">
        <f t="shared" si="8"/>
        <v>35.023169999999993</v>
      </c>
      <c r="AL18" s="13">
        <f t="shared" si="9"/>
        <v>67.44059</v>
      </c>
      <c r="AM18" s="4"/>
      <c r="AN18" s="10" t="s">
        <v>33</v>
      </c>
      <c r="AO18" s="12">
        <v>6811</v>
      </c>
      <c r="AP18" s="12">
        <v>51.590249999999997</v>
      </c>
      <c r="AQ18" s="12">
        <v>3.29935</v>
      </c>
      <c r="AR18" s="12">
        <v>351381</v>
      </c>
      <c r="AS18" s="12">
        <v>35.299999999999997</v>
      </c>
      <c r="AT18" s="12">
        <v>62.3</v>
      </c>
      <c r="AU18" s="12"/>
      <c r="AW18" s="15" t="str">
        <f t="shared" si="0"/>
        <v>CP</v>
      </c>
      <c r="AX18" s="16">
        <f t="shared" si="10"/>
        <v>-95</v>
      </c>
      <c r="AY18" s="17">
        <f t="shared" si="11"/>
        <v>-1.3756154068925571E-2</v>
      </c>
      <c r="AZ18" s="18">
        <f t="shared" si="12"/>
        <v>0.34525999999999613</v>
      </c>
      <c r="BA18" s="17">
        <f t="shared" si="13"/>
        <v>6.7374391135600984E-3</v>
      </c>
      <c r="BB18" s="18">
        <f t="shared" si="14"/>
        <v>-1.3790999999999998</v>
      </c>
      <c r="BC18" s="17">
        <f t="shared" si="15"/>
        <v>-0.29477711635263815</v>
      </c>
    </row>
    <row r="19" spans="1:55" ht="15.75" x14ac:dyDescent="0.25">
      <c r="A19" s="10" t="s">
        <v>34</v>
      </c>
      <c r="B19" s="12">
        <v>480</v>
      </c>
      <c r="C19" s="12">
        <v>63.516080000000002</v>
      </c>
      <c r="D19" s="12">
        <v>12.324310000000001</v>
      </c>
      <c r="E19" s="12">
        <v>30488</v>
      </c>
      <c r="F19" s="12">
        <v>16.2</v>
      </c>
      <c r="G19" s="12">
        <v>88.77</v>
      </c>
      <c r="H19" s="12" t="s">
        <v>34</v>
      </c>
      <c r="I19" s="12"/>
      <c r="J19" s="13">
        <f t="shared" si="1"/>
        <v>43.135085000000004</v>
      </c>
      <c r="K19" s="13">
        <f t="shared" si="2"/>
        <v>20.380994999999999</v>
      </c>
      <c r="L19" s="13">
        <f t="shared" si="3"/>
        <v>106.65116500000001</v>
      </c>
      <c r="N19" s="10" t="s">
        <v>34</v>
      </c>
      <c r="O19" s="12">
        <v>480</v>
      </c>
      <c r="P19" s="12">
        <v>63.516080000000002</v>
      </c>
      <c r="Q19" s="12">
        <v>12.324310000000001</v>
      </c>
      <c r="R19" s="12">
        <v>30488</v>
      </c>
      <c r="S19" s="12">
        <v>16.2</v>
      </c>
      <c r="T19" s="12">
        <v>88.77</v>
      </c>
      <c r="U19" s="12" t="s">
        <v>34</v>
      </c>
      <c r="V19" s="12"/>
      <c r="W19" s="13">
        <f t="shared" si="4"/>
        <v>43.135085000000004</v>
      </c>
      <c r="X19" s="14">
        <f t="shared" si="5"/>
        <v>20.380994999999999</v>
      </c>
      <c r="Y19" s="13">
        <f t="shared" si="6"/>
        <v>106.65116500000001</v>
      </c>
      <c r="AA19" s="10" t="s">
        <v>34</v>
      </c>
      <c r="AB19" s="12">
        <v>477</v>
      </c>
      <c r="AC19" s="12">
        <v>63.804569999999998</v>
      </c>
      <c r="AD19" s="12">
        <v>11.81082</v>
      </c>
      <c r="AE19" s="12">
        <v>30435</v>
      </c>
      <c r="AF19" s="12">
        <v>23.09</v>
      </c>
      <c r="AG19" s="12">
        <v>88.77</v>
      </c>
      <c r="AH19" s="12" t="s">
        <v>34</v>
      </c>
      <c r="AI19" s="4"/>
      <c r="AJ19" s="13">
        <f t="shared" si="7"/>
        <v>41.337869999999995</v>
      </c>
      <c r="AK19" s="13">
        <f t="shared" si="8"/>
        <v>22.466700000000003</v>
      </c>
      <c r="AL19" s="13">
        <f t="shared" si="9"/>
        <v>105.14243999999999</v>
      </c>
      <c r="AM19" s="4"/>
      <c r="AN19" s="10" t="s">
        <v>34</v>
      </c>
      <c r="AO19" s="12">
        <v>477</v>
      </c>
      <c r="AP19" s="12">
        <v>63.804569999999998</v>
      </c>
      <c r="AQ19" s="12">
        <v>11.81082</v>
      </c>
      <c r="AR19" s="12">
        <v>30435</v>
      </c>
      <c r="AS19" s="12">
        <v>23.09</v>
      </c>
      <c r="AT19" s="12">
        <v>88.77</v>
      </c>
      <c r="AU19" s="12"/>
      <c r="AW19" s="15" t="str">
        <f t="shared" si="0"/>
        <v>RDP</v>
      </c>
      <c r="AX19" s="16">
        <f t="shared" si="10"/>
        <v>-3</v>
      </c>
      <c r="AY19" s="17">
        <f t="shared" si="11"/>
        <v>-6.2500000000000003E-3</v>
      </c>
      <c r="AZ19" s="18">
        <f t="shared" si="12"/>
        <v>0.28848999999999592</v>
      </c>
      <c r="BA19" s="17">
        <f t="shared" si="13"/>
        <v>4.5419994432905168E-3</v>
      </c>
      <c r="BB19" s="18">
        <f t="shared" si="14"/>
        <v>-0.51349000000000089</v>
      </c>
      <c r="BC19" s="17">
        <f t="shared" si="15"/>
        <v>-4.1664807198131246E-2</v>
      </c>
    </row>
    <row r="20" spans="1:55" ht="15.75" x14ac:dyDescent="0.25">
      <c r="A20" s="10" t="s">
        <v>35</v>
      </c>
      <c r="B20" s="12">
        <v>480</v>
      </c>
      <c r="C20" s="12">
        <v>36.448630000000001</v>
      </c>
      <c r="D20" s="12">
        <v>12.296390000000001</v>
      </c>
      <c r="E20" s="12">
        <v>17495</v>
      </c>
      <c r="F20" s="12">
        <v>11.23</v>
      </c>
      <c r="G20" s="12">
        <v>83.8</v>
      </c>
      <c r="H20" s="12" t="s">
        <v>35</v>
      </c>
      <c r="I20" s="12"/>
      <c r="J20" s="13">
        <f t="shared" si="1"/>
        <v>43.037365000000001</v>
      </c>
      <c r="K20" s="13">
        <f t="shared" si="2"/>
        <v>-6.5887349999999998</v>
      </c>
      <c r="L20" s="13">
        <f t="shared" si="3"/>
        <v>79.485995000000003</v>
      </c>
      <c r="N20" s="10" t="s">
        <v>35</v>
      </c>
      <c r="O20" s="12">
        <v>480</v>
      </c>
      <c r="P20" s="12">
        <v>36.448630000000001</v>
      </c>
      <c r="Q20" s="12">
        <v>12.296390000000001</v>
      </c>
      <c r="R20" s="12">
        <v>17495</v>
      </c>
      <c r="S20" s="12">
        <v>11.23</v>
      </c>
      <c r="T20" s="12">
        <v>83.8</v>
      </c>
      <c r="U20" s="12" t="s">
        <v>35</v>
      </c>
      <c r="V20" s="12"/>
      <c r="W20" s="13">
        <f t="shared" si="4"/>
        <v>43.037365000000001</v>
      </c>
      <c r="X20" s="13">
        <f t="shared" si="5"/>
        <v>-6.5887349999999998</v>
      </c>
      <c r="Y20" s="14">
        <f t="shared" si="6"/>
        <v>79.485995000000003</v>
      </c>
      <c r="AA20" s="10" t="s">
        <v>35</v>
      </c>
      <c r="AB20" s="12">
        <v>477</v>
      </c>
      <c r="AC20" s="12">
        <v>36.15992</v>
      </c>
      <c r="AD20" s="12">
        <v>11.780620000000001</v>
      </c>
      <c r="AE20" s="12">
        <v>17248</v>
      </c>
      <c r="AF20" s="12">
        <v>11.23</v>
      </c>
      <c r="AG20" s="12">
        <v>76.91</v>
      </c>
      <c r="AH20" s="12" t="s">
        <v>35</v>
      </c>
      <c r="AI20" s="4"/>
      <c r="AJ20" s="13">
        <f t="shared" si="7"/>
        <v>41.232170000000004</v>
      </c>
      <c r="AK20" s="13">
        <f t="shared" si="8"/>
        <v>-5.0722500000000039</v>
      </c>
      <c r="AL20" s="13">
        <f t="shared" si="9"/>
        <v>77.392089999999996</v>
      </c>
      <c r="AM20" s="4"/>
      <c r="AN20" s="10" t="s">
        <v>35</v>
      </c>
      <c r="AO20" s="12">
        <v>477</v>
      </c>
      <c r="AP20" s="12">
        <v>36.15992</v>
      </c>
      <c r="AQ20" s="12">
        <v>11.780620000000001</v>
      </c>
      <c r="AR20" s="12">
        <v>17248</v>
      </c>
      <c r="AS20" s="12">
        <v>11.23</v>
      </c>
      <c r="AT20" s="12">
        <v>76.91</v>
      </c>
      <c r="AU20" s="12"/>
      <c r="AW20" s="15" t="str">
        <f t="shared" si="0"/>
        <v>RUP</v>
      </c>
      <c r="AX20" s="16">
        <f t="shared" si="10"/>
        <v>-3</v>
      </c>
      <c r="AY20" s="17">
        <f t="shared" si="11"/>
        <v>-6.2500000000000003E-3</v>
      </c>
      <c r="AZ20" s="18">
        <f t="shared" si="12"/>
        <v>-0.2887100000000018</v>
      </c>
      <c r="BA20" s="17">
        <f t="shared" si="13"/>
        <v>-7.9210110229109235E-3</v>
      </c>
      <c r="BB20" s="18">
        <f t="shared" si="14"/>
        <v>-0.51576999999999984</v>
      </c>
      <c r="BC20" s="17">
        <f t="shared" si="15"/>
        <v>-4.1944830962583314E-2</v>
      </c>
    </row>
    <row r="21" spans="1:55" ht="30" x14ac:dyDescent="0.25">
      <c r="A21" s="10" t="s">
        <v>36</v>
      </c>
      <c r="B21" s="12">
        <v>1432</v>
      </c>
      <c r="C21" s="12">
        <v>23.218039999999998</v>
      </c>
      <c r="D21" s="12">
        <v>9.3337000000000003</v>
      </c>
      <c r="E21" s="12">
        <v>33248</v>
      </c>
      <c r="F21" s="12">
        <v>0.4</v>
      </c>
      <c r="G21" s="12">
        <v>81.180000000000007</v>
      </c>
      <c r="H21" s="12" t="s">
        <v>36</v>
      </c>
      <c r="I21" s="12"/>
      <c r="J21" s="13">
        <f t="shared" si="1"/>
        <v>32.667950000000005</v>
      </c>
      <c r="K21" s="13">
        <f t="shared" si="2"/>
        <v>-9.4499100000000062</v>
      </c>
      <c r="L21" s="13">
        <f t="shared" si="3"/>
        <v>55.885990000000007</v>
      </c>
      <c r="N21" s="10" t="s">
        <v>36</v>
      </c>
      <c r="O21" s="12">
        <v>1432</v>
      </c>
      <c r="P21" s="12">
        <v>23.218039999999998</v>
      </c>
      <c r="Q21" s="12">
        <v>9.3337000000000003</v>
      </c>
      <c r="R21" s="12">
        <v>33248</v>
      </c>
      <c r="S21" s="12">
        <v>0.4</v>
      </c>
      <c r="T21" s="12">
        <v>81.180000000000007</v>
      </c>
      <c r="U21" s="12" t="s">
        <v>36</v>
      </c>
      <c r="V21" s="12"/>
      <c r="W21" s="13">
        <f t="shared" si="4"/>
        <v>32.667950000000005</v>
      </c>
      <c r="X21" s="13">
        <f t="shared" si="5"/>
        <v>-9.4499100000000062</v>
      </c>
      <c r="Y21" s="14">
        <f t="shared" si="6"/>
        <v>55.885990000000007</v>
      </c>
      <c r="AA21" s="10" t="s">
        <v>36</v>
      </c>
      <c r="AB21" s="12">
        <v>1417</v>
      </c>
      <c r="AC21" s="12">
        <v>22.774260000000002</v>
      </c>
      <c r="AD21" s="12">
        <v>8.2926500000000001</v>
      </c>
      <c r="AE21" s="12">
        <v>32271</v>
      </c>
      <c r="AF21" s="12">
        <v>0.4</v>
      </c>
      <c r="AG21" s="12">
        <v>55.83</v>
      </c>
      <c r="AH21" s="12" t="s">
        <v>36</v>
      </c>
      <c r="AI21" s="4"/>
      <c r="AJ21" s="13">
        <f t="shared" si="7"/>
        <v>29.024274999999999</v>
      </c>
      <c r="AK21" s="13">
        <f t="shared" si="8"/>
        <v>-6.2500149999999977</v>
      </c>
      <c r="AL21" s="14">
        <f t="shared" si="9"/>
        <v>51.798535000000001</v>
      </c>
      <c r="AM21" s="4"/>
      <c r="AN21" s="10" t="s">
        <v>36</v>
      </c>
      <c r="AO21" s="12">
        <v>1410</v>
      </c>
      <c r="AP21" s="12">
        <v>22.61598</v>
      </c>
      <c r="AQ21" s="12">
        <v>8.0018100000000008</v>
      </c>
      <c r="AR21" s="12">
        <v>31889</v>
      </c>
      <c r="AS21" s="12">
        <v>0.4</v>
      </c>
      <c r="AT21" s="12">
        <v>51</v>
      </c>
      <c r="AU21" s="12"/>
      <c r="AW21" s="15" t="str">
        <f t="shared" si="0"/>
        <v>Sol_Protein</v>
      </c>
      <c r="AX21" s="16">
        <f t="shared" si="10"/>
        <v>-22</v>
      </c>
      <c r="AY21" s="17">
        <f t="shared" si="11"/>
        <v>-1.5363128491620111E-2</v>
      </c>
      <c r="AZ21" s="18">
        <f t="shared" si="12"/>
        <v>-0.60205999999999804</v>
      </c>
      <c r="BA21" s="17">
        <f t="shared" si="13"/>
        <v>-2.593069871530922E-2</v>
      </c>
      <c r="BB21" s="18">
        <f t="shared" si="14"/>
        <v>-1.3318899999999996</v>
      </c>
      <c r="BC21" s="17">
        <f t="shared" si="15"/>
        <v>-0.14269689405059083</v>
      </c>
    </row>
    <row r="22" spans="1:55" ht="15.75" x14ac:dyDescent="0.25">
      <c r="A22" s="10" t="s">
        <v>50</v>
      </c>
      <c r="B22" s="12">
        <v>558</v>
      </c>
      <c r="C22" s="12">
        <v>1.70018</v>
      </c>
      <c r="D22" s="12">
        <v>1.44337</v>
      </c>
      <c r="E22" s="12">
        <v>948.7</v>
      </c>
      <c r="F22" s="12">
        <v>0.1</v>
      </c>
      <c r="G22" s="12">
        <v>14.7</v>
      </c>
      <c r="H22" s="12" t="s">
        <v>50</v>
      </c>
      <c r="I22" s="12"/>
      <c r="J22" s="13">
        <f>IF(D22=".","",3.5*D22)</f>
        <v>5.0517950000000003</v>
      </c>
      <c r="K22" s="13">
        <f>IF(J22="","",C22-J22)</f>
        <v>-3.3516150000000002</v>
      </c>
      <c r="L22" s="13">
        <f>IF(J22="","",C22+J22)</f>
        <v>6.7519749999999998</v>
      </c>
      <c r="N22" s="10" t="s">
        <v>50</v>
      </c>
      <c r="O22" s="12">
        <v>558</v>
      </c>
      <c r="P22" s="12">
        <v>1.70018</v>
      </c>
      <c r="Q22" s="12">
        <v>1.44337</v>
      </c>
      <c r="R22" s="12">
        <v>948.7</v>
      </c>
      <c r="S22" s="12">
        <v>0.1</v>
      </c>
      <c r="T22" s="12">
        <v>14.7</v>
      </c>
      <c r="U22" s="12" t="s">
        <v>50</v>
      </c>
      <c r="V22" s="12"/>
      <c r="W22" s="13">
        <f>IF(Q22=".","",3.5*Q22)</f>
        <v>5.0517950000000003</v>
      </c>
      <c r="X22" s="13">
        <f>IF(W22="","",P22-W22)</f>
        <v>-3.3516150000000002</v>
      </c>
      <c r="Y22" s="14">
        <f>IF(W22="","",P22+W22)</f>
        <v>6.7519749999999998</v>
      </c>
      <c r="AA22" s="10" t="s">
        <v>50</v>
      </c>
      <c r="AB22" s="12">
        <v>551</v>
      </c>
      <c r="AC22" s="12">
        <v>1.60345</v>
      </c>
      <c r="AD22" s="12">
        <v>1.13174</v>
      </c>
      <c r="AE22" s="12">
        <v>883.5</v>
      </c>
      <c r="AF22" s="12">
        <v>0.1</v>
      </c>
      <c r="AG22" s="12">
        <v>6.7</v>
      </c>
      <c r="AH22" s="12" t="s">
        <v>50</v>
      </c>
      <c r="AI22" s="4"/>
      <c r="AJ22" s="13">
        <f>IF(AD22=".","",3.5*AD22)</f>
        <v>3.96109</v>
      </c>
      <c r="AK22" s="13">
        <f>IF(AJ22="","",AC22-AJ22)</f>
        <v>-2.35764</v>
      </c>
      <c r="AL22" s="14">
        <f>IF(AJ22="","",AC22+AJ22)</f>
        <v>5.56454</v>
      </c>
      <c r="AM22" s="4"/>
      <c r="AN22" s="10" t="s">
        <v>50</v>
      </c>
      <c r="AO22" s="12">
        <v>544</v>
      </c>
      <c r="AP22" s="12">
        <v>1.5463199999999999</v>
      </c>
      <c r="AQ22" s="12">
        <v>1.0186200000000001</v>
      </c>
      <c r="AR22" s="12">
        <v>841.2</v>
      </c>
      <c r="AS22" s="12">
        <v>0.1</v>
      </c>
      <c r="AT22" s="12">
        <v>5.5</v>
      </c>
      <c r="AU22" s="12"/>
      <c r="AW22" s="15" t="str">
        <f>AN22</f>
        <v>ADIN</v>
      </c>
      <c r="AX22" s="16">
        <f>AO22-O22</f>
        <v>-14</v>
      </c>
      <c r="AY22" s="17">
        <f>IF(AX22&lt;&gt;0,AX22/O22,0)</f>
        <v>-2.5089605734767026E-2</v>
      </c>
      <c r="AZ22" s="18">
        <f>IF((AND(AP22&lt;&gt;".",P22&lt;&gt;".")),AP22-P22,".")</f>
        <v>-0.15386000000000011</v>
      </c>
      <c r="BA22" s="17">
        <f>IF((AND(P22 &lt;&gt;".",AZ22&lt;&gt;".")),AZ22/P22,".")</f>
        <v>-9.0496300391723294E-2</v>
      </c>
      <c r="BB22" s="18">
        <f>IF((AND(Q22&lt;&gt;".",AQ22&lt;&gt;".")),AQ22-Q22,".")</f>
        <v>-0.42474999999999996</v>
      </c>
      <c r="BC22" s="17">
        <f>IF((AND(BB22&lt;&gt;".",Q22&lt;&gt;".")),BB22/Q22,".")</f>
        <v>-0.29427658881645036</v>
      </c>
    </row>
    <row r="23" spans="1:55" ht="15.75" x14ac:dyDescent="0.25">
      <c r="A23" s="10" t="s">
        <v>37</v>
      </c>
      <c r="B23" s="12">
        <v>1760</v>
      </c>
      <c r="C23" s="12">
        <v>0.39034999999999997</v>
      </c>
      <c r="D23" s="12">
        <v>0.26418999999999998</v>
      </c>
      <c r="E23" s="12">
        <v>687.02</v>
      </c>
      <c r="F23" s="12">
        <v>0.01</v>
      </c>
      <c r="G23" s="12">
        <v>6.14</v>
      </c>
      <c r="H23" s="12" t="s">
        <v>37</v>
      </c>
      <c r="I23" s="12"/>
      <c r="J23" s="13">
        <f t="shared" si="1"/>
        <v>0.92466499999999996</v>
      </c>
      <c r="K23" s="13">
        <f t="shared" si="2"/>
        <v>-0.53431499999999998</v>
      </c>
      <c r="L23" s="13">
        <f t="shared" si="3"/>
        <v>1.3150149999999998</v>
      </c>
      <c r="N23" s="10" t="s">
        <v>37</v>
      </c>
      <c r="O23" s="12">
        <v>1760</v>
      </c>
      <c r="P23" s="12">
        <v>0.39034999999999997</v>
      </c>
      <c r="Q23" s="12">
        <v>0.26418999999999998</v>
      </c>
      <c r="R23" s="12">
        <v>687.02</v>
      </c>
      <c r="S23" s="12">
        <v>0.01</v>
      </c>
      <c r="T23" s="12">
        <v>6.14</v>
      </c>
      <c r="U23" s="12" t="s">
        <v>37</v>
      </c>
      <c r="V23" s="12"/>
      <c r="W23" s="13">
        <f t="shared" si="4"/>
        <v>0.92466499999999996</v>
      </c>
      <c r="X23" s="13">
        <f t="shared" si="5"/>
        <v>-0.53431499999999998</v>
      </c>
      <c r="Y23" s="14">
        <f t="shared" si="6"/>
        <v>1.3150149999999998</v>
      </c>
      <c r="AA23" s="10" t="s">
        <v>37</v>
      </c>
      <c r="AB23" s="12">
        <v>1749</v>
      </c>
      <c r="AC23" s="12">
        <v>0.37473000000000001</v>
      </c>
      <c r="AD23" s="12">
        <v>0.12417</v>
      </c>
      <c r="AE23" s="12">
        <v>655.41</v>
      </c>
      <c r="AF23" s="12">
        <v>0.01</v>
      </c>
      <c r="AG23" s="12">
        <v>1.28</v>
      </c>
      <c r="AH23" s="12" t="s">
        <v>37</v>
      </c>
      <c r="AI23" s="4"/>
      <c r="AJ23" s="13">
        <f t="shared" si="7"/>
        <v>0.43459500000000001</v>
      </c>
      <c r="AK23" s="13">
        <f t="shared" si="8"/>
        <v>-5.9865000000000002E-2</v>
      </c>
      <c r="AL23" s="14">
        <f t="shared" si="9"/>
        <v>0.80932500000000007</v>
      </c>
      <c r="AM23" s="4"/>
      <c r="AN23" s="10" t="s">
        <v>37</v>
      </c>
      <c r="AO23" s="12">
        <v>1731</v>
      </c>
      <c r="AP23" s="12">
        <v>0.36881999999999998</v>
      </c>
      <c r="AQ23" s="12">
        <v>0.10954</v>
      </c>
      <c r="AR23" s="12">
        <v>638.41999999999996</v>
      </c>
      <c r="AS23" s="12">
        <v>0.01</v>
      </c>
      <c r="AT23" s="12">
        <v>0.81</v>
      </c>
      <c r="AU23" s="12"/>
      <c r="AW23" s="15" t="str">
        <f t="shared" si="0"/>
        <v>Ca</v>
      </c>
      <c r="AX23" s="16">
        <f t="shared" si="10"/>
        <v>-29</v>
      </c>
      <c r="AY23" s="17">
        <f t="shared" si="11"/>
        <v>-1.6477272727272726E-2</v>
      </c>
      <c r="AZ23" s="18">
        <f t="shared" si="12"/>
        <v>-2.1529999999999994E-2</v>
      </c>
      <c r="BA23" s="17">
        <f t="shared" si="13"/>
        <v>-5.5155629563212488E-2</v>
      </c>
      <c r="BB23" s="18">
        <f t="shared" si="14"/>
        <v>-0.15464999999999998</v>
      </c>
      <c r="BC23" s="17">
        <f t="shared" si="15"/>
        <v>-0.58537416253453955</v>
      </c>
    </row>
    <row r="24" spans="1:55" ht="15.75" x14ac:dyDescent="0.25">
      <c r="A24" s="10" t="s">
        <v>38</v>
      </c>
      <c r="B24" s="12">
        <v>1751</v>
      </c>
      <c r="C24" s="12">
        <v>0.72733999999999999</v>
      </c>
      <c r="D24" s="12">
        <v>0.21153</v>
      </c>
      <c r="E24" s="12">
        <v>1274</v>
      </c>
      <c r="F24" s="12">
        <v>0.18</v>
      </c>
      <c r="G24" s="12">
        <v>6.23</v>
      </c>
      <c r="H24" s="12" t="s">
        <v>38</v>
      </c>
      <c r="I24" s="12"/>
      <c r="J24" s="13">
        <f t="shared" si="1"/>
        <v>0.74035499999999999</v>
      </c>
      <c r="K24" s="13">
        <f t="shared" si="2"/>
        <v>-1.3014999999999999E-2</v>
      </c>
      <c r="L24" s="13">
        <f t="shared" si="3"/>
        <v>1.467695</v>
      </c>
      <c r="N24" s="10" t="s">
        <v>38</v>
      </c>
      <c r="O24" s="12">
        <v>1751</v>
      </c>
      <c r="P24" s="12">
        <v>0.72733999999999999</v>
      </c>
      <c r="Q24" s="12">
        <v>0.21153</v>
      </c>
      <c r="R24" s="12">
        <v>1274</v>
      </c>
      <c r="S24" s="12">
        <v>0.18</v>
      </c>
      <c r="T24" s="12">
        <v>6.23</v>
      </c>
      <c r="U24" s="12" t="s">
        <v>38</v>
      </c>
      <c r="V24" s="12"/>
      <c r="W24" s="13">
        <f t="shared" si="4"/>
        <v>0.74035499999999999</v>
      </c>
      <c r="X24" s="13">
        <f t="shared" si="5"/>
        <v>-1.3014999999999999E-2</v>
      </c>
      <c r="Y24" s="14">
        <f t="shared" si="6"/>
        <v>1.467695</v>
      </c>
      <c r="AA24" s="10" t="s">
        <v>38</v>
      </c>
      <c r="AB24" s="12">
        <v>1748</v>
      </c>
      <c r="AC24" s="12">
        <v>0.72063999999999995</v>
      </c>
      <c r="AD24" s="12">
        <v>0.10151</v>
      </c>
      <c r="AE24" s="12">
        <v>1260</v>
      </c>
      <c r="AF24" s="12">
        <v>0.18</v>
      </c>
      <c r="AG24" s="12">
        <v>1.07</v>
      </c>
      <c r="AH24" s="12" t="s">
        <v>38</v>
      </c>
      <c r="AI24" s="4"/>
      <c r="AJ24" s="13">
        <f t="shared" si="7"/>
        <v>0.35528500000000002</v>
      </c>
      <c r="AK24" s="14">
        <f t="shared" si="8"/>
        <v>0.36535499999999993</v>
      </c>
      <c r="AL24" s="13">
        <f t="shared" si="9"/>
        <v>1.075925</v>
      </c>
      <c r="AM24" s="4"/>
      <c r="AN24" s="10" t="s">
        <v>38</v>
      </c>
      <c r="AO24" s="12">
        <v>1730</v>
      </c>
      <c r="AP24" s="12">
        <v>0.72511999999999999</v>
      </c>
      <c r="AQ24" s="12">
        <v>9.1770000000000004E-2</v>
      </c>
      <c r="AR24" s="12">
        <v>1254</v>
      </c>
      <c r="AS24" s="12">
        <v>0.38</v>
      </c>
      <c r="AT24" s="12">
        <v>1.07</v>
      </c>
      <c r="AU24" s="12"/>
      <c r="AW24" s="15" t="str">
        <f t="shared" si="0"/>
        <v>P</v>
      </c>
      <c r="AX24" s="16">
        <f t="shared" si="10"/>
        <v>-21</v>
      </c>
      <c r="AY24" s="17">
        <f t="shared" si="11"/>
        <v>-1.1993146773272416E-2</v>
      </c>
      <c r="AZ24" s="18">
        <f t="shared" si="12"/>
        <v>-2.2199999999999998E-3</v>
      </c>
      <c r="BA24" s="17">
        <f t="shared" si="13"/>
        <v>-3.052217669865537E-3</v>
      </c>
      <c r="BB24" s="18">
        <f t="shared" si="14"/>
        <v>-0.11975999999999999</v>
      </c>
      <c r="BC24" s="17">
        <f t="shared" si="15"/>
        <v>-0.56616082825131187</v>
      </c>
    </row>
    <row r="25" spans="1:55" ht="15.75" x14ac:dyDescent="0.25">
      <c r="A25" s="10" t="s">
        <v>39</v>
      </c>
      <c r="B25" s="12">
        <v>1559</v>
      </c>
      <c r="C25" s="12">
        <v>0.30974000000000002</v>
      </c>
      <c r="D25" s="12">
        <v>6.6909999999999997E-2</v>
      </c>
      <c r="E25" s="12">
        <v>482.88</v>
      </c>
      <c r="F25" s="12">
        <v>0.08</v>
      </c>
      <c r="G25" s="12">
        <v>2.31</v>
      </c>
      <c r="H25" s="12" t="s">
        <v>39</v>
      </c>
      <c r="I25" s="12"/>
      <c r="J25" s="13">
        <f t="shared" si="1"/>
        <v>0.23418499999999998</v>
      </c>
      <c r="K25" s="13">
        <f t="shared" si="2"/>
        <v>7.5555000000000039E-2</v>
      </c>
      <c r="L25" s="13">
        <f t="shared" si="3"/>
        <v>0.54392499999999999</v>
      </c>
      <c r="N25" s="10" t="s">
        <v>39</v>
      </c>
      <c r="O25" s="12">
        <v>1559</v>
      </c>
      <c r="P25" s="12">
        <v>0.30974000000000002</v>
      </c>
      <c r="Q25" s="12">
        <v>6.6909999999999997E-2</v>
      </c>
      <c r="R25" s="12">
        <v>482.88</v>
      </c>
      <c r="S25" s="12">
        <v>0.08</v>
      </c>
      <c r="T25" s="12">
        <v>2.31</v>
      </c>
      <c r="U25" s="12" t="s">
        <v>39</v>
      </c>
      <c r="V25" s="12"/>
      <c r="W25" s="13">
        <f t="shared" si="4"/>
        <v>0.23418499999999998</v>
      </c>
      <c r="X25" s="13">
        <f t="shared" si="5"/>
        <v>7.5555000000000039E-2</v>
      </c>
      <c r="Y25" s="14">
        <f t="shared" si="6"/>
        <v>0.54392499999999999</v>
      </c>
      <c r="AA25" s="10" t="s">
        <v>39</v>
      </c>
      <c r="AB25" s="12">
        <v>1557</v>
      </c>
      <c r="AC25" s="12">
        <v>0.30814999999999998</v>
      </c>
      <c r="AD25" s="12">
        <v>4.2029999999999998E-2</v>
      </c>
      <c r="AE25" s="12">
        <v>479.79</v>
      </c>
      <c r="AF25" s="12">
        <v>0.08</v>
      </c>
      <c r="AG25" s="12">
        <v>0.52</v>
      </c>
      <c r="AH25" s="12" t="s">
        <v>39</v>
      </c>
      <c r="AI25" s="4"/>
      <c r="AJ25" s="13">
        <f t="shared" si="7"/>
        <v>0.14710499999999999</v>
      </c>
      <c r="AK25" s="14">
        <f t="shared" si="8"/>
        <v>0.16104499999999999</v>
      </c>
      <c r="AL25" s="14">
        <f t="shared" si="9"/>
        <v>0.45525499999999997</v>
      </c>
      <c r="AM25" s="4"/>
      <c r="AN25" s="10" t="s">
        <v>39</v>
      </c>
      <c r="AO25" s="12">
        <v>1539</v>
      </c>
      <c r="AP25" s="12">
        <v>0.30969999999999998</v>
      </c>
      <c r="AQ25" s="12">
        <v>3.7420000000000002E-2</v>
      </c>
      <c r="AR25" s="12">
        <v>476.63</v>
      </c>
      <c r="AS25" s="12">
        <v>0.16</v>
      </c>
      <c r="AT25" s="12">
        <v>0.46</v>
      </c>
      <c r="AU25" s="12"/>
      <c r="AW25" s="15" t="str">
        <f t="shared" si="0"/>
        <v>Mg</v>
      </c>
      <c r="AX25" s="16">
        <f t="shared" si="10"/>
        <v>-20</v>
      </c>
      <c r="AY25" s="17">
        <f t="shared" si="11"/>
        <v>-1.2828736369467608E-2</v>
      </c>
      <c r="AZ25" s="18">
        <f t="shared" si="12"/>
        <v>-4.0000000000040004E-5</v>
      </c>
      <c r="BA25" s="17">
        <f t="shared" si="13"/>
        <v>-1.2914056951004069E-4</v>
      </c>
      <c r="BB25" s="18">
        <f t="shared" si="14"/>
        <v>-2.9489999999999995E-2</v>
      </c>
      <c r="BC25" s="17">
        <f t="shared" si="15"/>
        <v>-0.44074129427589293</v>
      </c>
    </row>
    <row r="26" spans="1:55" ht="15.75" x14ac:dyDescent="0.25">
      <c r="A26" s="10" t="s">
        <v>40</v>
      </c>
      <c r="B26" s="12">
        <v>1787</v>
      </c>
      <c r="C26" s="12">
        <v>2.2472300000000001</v>
      </c>
      <c r="D26" s="12">
        <v>0.3589</v>
      </c>
      <c r="E26" s="12">
        <v>4016</v>
      </c>
      <c r="F26" s="12">
        <v>0.43</v>
      </c>
      <c r="G26" s="12">
        <v>3.36</v>
      </c>
      <c r="H26" s="12" t="s">
        <v>40</v>
      </c>
      <c r="I26" s="12"/>
      <c r="J26" s="13">
        <f t="shared" si="1"/>
        <v>1.2561499999999999</v>
      </c>
      <c r="K26" s="13">
        <f t="shared" si="2"/>
        <v>0.99108000000000018</v>
      </c>
      <c r="L26" s="13">
        <f t="shared" si="3"/>
        <v>3.5033799999999999</v>
      </c>
      <c r="N26" s="10" t="s">
        <v>40</v>
      </c>
      <c r="O26" s="12">
        <v>1787</v>
      </c>
      <c r="P26" s="12">
        <v>2.2472300000000001</v>
      </c>
      <c r="Q26" s="12">
        <v>0.3589</v>
      </c>
      <c r="R26" s="12">
        <v>4016</v>
      </c>
      <c r="S26" s="12">
        <v>0.43</v>
      </c>
      <c r="T26" s="12">
        <v>3.36</v>
      </c>
      <c r="U26" s="12" t="s">
        <v>40</v>
      </c>
      <c r="V26" s="12"/>
      <c r="W26" s="13">
        <f t="shared" si="4"/>
        <v>1.2561499999999999</v>
      </c>
      <c r="X26" s="14">
        <f t="shared" si="5"/>
        <v>0.99108000000000018</v>
      </c>
      <c r="Y26" s="13">
        <f t="shared" si="6"/>
        <v>3.5033799999999999</v>
      </c>
      <c r="AA26" s="10" t="s">
        <v>40</v>
      </c>
      <c r="AB26" s="12">
        <v>1755</v>
      </c>
      <c r="AC26" s="12">
        <v>2.2739600000000002</v>
      </c>
      <c r="AD26" s="12">
        <v>0.30146000000000001</v>
      </c>
      <c r="AE26" s="12">
        <v>3991</v>
      </c>
      <c r="AF26" s="12">
        <v>1</v>
      </c>
      <c r="AG26" s="12">
        <v>3.36</v>
      </c>
      <c r="AH26" s="12" t="s">
        <v>40</v>
      </c>
      <c r="AI26" s="4"/>
      <c r="AJ26" s="13">
        <f t="shared" si="7"/>
        <v>1.05511</v>
      </c>
      <c r="AK26" s="14">
        <f t="shared" si="8"/>
        <v>1.2188500000000002</v>
      </c>
      <c r="AL26" s="14">
        <f t="shared" si="9"/>
        <v>3.3290700000000002</v>
      </c>
      <c r="AM26" s="4"/>
      <c r="AN26" s="10" t="s">
        <v>40</v>
      </c>
      <c r="AO26" s="19">
        <v>1726</v>
      </c>
      <c r="AP26" s="19">
        <v>2.29352</v>
      </c>
      <c r="AQ26" s="19">
        <v>0.25718999999999997</v>
      </c>
      <c r="AR26" s="19">
        <v>3959</v>
      </c>
      <c r="AS26" s="19">
        <v>1.27</v>
      </c>
      <c r="AT26" s="19">
        <v>3.25</v>
      </c>
      <c r="AU26" s="19"/>
      <c r="AW26" s="15" t="str">
        <f t="shared" si="0"/>
        <v>K</v>
      </c>
      <c r="AX26" s="16">
        <f t="shared" si="10"/>
        <v>-61</v>
      </c>
      <c r="AY26" s="17">
        <f t="shared" si="11"/>
        <v>-3.4135422495803022E-2</v>
      </c>
      <c r="AZ26" s="18">
        <f t="shared" si="12"/>
        <v>4.6289999999999942E-2</v>
      </c>
      <c r="BA26" s="17">
        <f t="shared" si="13"/>
        <v>2.0598692612683142E-2</v>
      </c>
      <c r="BB26" s="18">
        <f t="shared" si="14"/>
        <v>-0.10171000000000002</v>
      </c>
      <c r="BC26" s="17">
        <f t="shared" si="15"/>
        <v>-0.28339370298133193</v>
      </c>
    </row>
    <row r="27" spans="1:55" ht="15.75" x14ac:dyDescent="0.25">
      <c r="A27" s="10" t="s">
        <v>41</v>
      </c>
      <c r="B27" s="12">
        <v>938</v>
      </c>
      <c r="C27" s="12">
        <v>9.1550000000000006E-2</v>
      </c>
      <c r="D27" s="12">
        <v>0.41471000000000002</v>
      </c>
      <c r="E27" s="12">
        <v>85.87</v>
      </c>
      <c r="F27" s="12">
        <v>0.01</v>
      </c>
      <c r="G27" s="12">
        <v>4.37</v>
      </c>
      <c r="H27" s="12" t="s">
        <v>41</v>
      </c>
      <c r="I27" s="12"/>
      <c r="J27" s="13">
        <f t="shared" si="1"/>
        <v>1.4514850000000001</v>
      </c>
      <c r="K27" s="13">
        <f t="shared" si="2"/>
        <v>-1.3599350000000001</v>
      </c>
      <c r="L27" s="13">
        <f t="shared" si="3"/>
        <v>1.5430350000000002</v>
      </c>
      <c r="N27" s="10" t="s">
        <v>41</v>
      </c>
      <c r="O27" s="12">
        <v>938</v>
      </c>
      <c r="P27" s="12">
        <v>9.1550000000000006E-2</v>
      </c>
      <c r="Q27" s="12">
        <v>0.41471000000000002</v>
      </c>
      <c r="R27" s="12">
        <v>85.87</v>
      </c>
      <c r="S27" s="12">
        <v>0.01</v>
      </c>
      <c r="T27" s="12">
        <v>4.37</v>
      </c>
      <c r="U27" s="12" t="s">
        <v>41</v>
      </c>
      <c r="V27" s="12"/>
      <c r="W27" s="13">
        <f t="shared" si="4"/>
        <v>1.4514850000000001</v>
      </c>
      <c r="X27" s="13">
        <f t="shared" si="5"/>
        <v>-1.3599350000000001</v>
      </c>
      <c r="Y27" s="14">
        <f t="shared" si="6"/>
        <v>1.5430350000000002</v>
      </c>
      <c r="AA27" s="10" t="s">
        <v>41</v>
      </c>
      <c r="AB27" s="12">
        <v>917</v>
      </c>
      <c r="AC27" s="12">
        <v>3.2910000000000002E-2</v>
      </c>
      <c r="AD27" s="12">
        <v>5.2019999999999997E-2</v>
      </c>
      <c r="AE27" s="12">
        <v>30.18</v>
      </c>
      <c r="AF27" s="12">
        <v>0.01</v>
      </c>
      <c r="AG27" s="12">
        <v>0.5</v>
      </c>
      <c r="AH27" s="12" t="s">
        <v>41</v>
      </c>
      <c r="AI27" s="4"/>
      <c r="AJ27" s="13">
        <f t="shared" si="7"/>
        <v>0.18206999999999998</v>
      </c>
      <c r="AK27" s="13">
        <f t="shared" si="8"/>
        <v>-0.14915999999999999</v>
      </c>
      <c r="AL27" s="14">
        <f t="shared" si="9"/>
        <v>0.21497999999999998</v>
      </c>
      <c r="AM27" s="4"/>
      <c r="AN27" s="10" t="s">
        <v>41</v>
      </c>
      <c r="AO27" s="12">
        <v>893</v>
      </c>
      <c r="AP27" s="12">
        <v>2.5729999999999999E-2</v>
      </c>
      <c r="AQ27" s="12">
        <v>2.538E-2</v>
      </c>
      <c r="AR27" s="12">
        <v>22.98</v>
      </c>
      <c r="AS27" s="12">
        <v>0.01</v>
      </c>
      <c r="AT27" s="12">
        <v>0.21</v>
      </c>
      <c r="AU27" s="12"/>
      <c r="AW27" s="15" t="str">
        <f t="shared" si="0"/>
        <v>NA</v>
      </c>
      <c r="AX27" s="16">
        <f t="shared" si="10"/>
        <v>-45</v>
      </c>
      <c r="AY27" s="17">
        <f t="shared" si="11"/>
        <v>-4.7974413646055439E-2</v>
      </c>
      <c r="AZ27" s="18">
        <f t="shared" si="12"/>
        <v>-6.5820000000000004E-2</v>
      </c>
      <c r="BA27" s="17">
        <f t="shared" si="13"/>
        <v>-0.71895139268159469</v>
      </c>
      <c r="BB27" s="18">
        <f t="shared" si="14"/>
        <v>-0.38933000000000001</v>
      </c>
      <c r="BC27" s="17">
        <f t="shared" si="15"/>
        <v>-0.93880060765354101</v>
      </c>
    </row>
    <row r="28" spans="1:55" ht="15.75" x14ac:dyDescent="0.25">
      <c r="A28" s="10" t="s">
        <v>42</v>
      </c>
      <c r="B28" s="12">
        <v>313</v>
      </c>
      <c r="C28" s="12">
        <v>0.37463000000000002</v>
      </c>
      <c r="D28" s="12">
        <v>1.2348699999999999</v>
      </c>
      <c r="E28" s="12">
        <v>117.26</v>
      </c>
      <c r="F28" s="12">
        <v>0.01</v>
      </c>
      <c r="G28" s="12">
        <v>9.58</v>
      </c>
      <c r="H28" s="12" t="s">
        <v>42</v>
      </c>
      <c r="I28" s="12"/>
      <c r="J28" s="13">
        <f t="shared" si="1"/>
        <v>4.3220449999999992</v>
      </c>
      <c r="K28" s="13">
        <f t="shared" si="2"/>
        <v>-3.9474149999999995</v>
      </c>
      <c r="L28" s="13">
        <f t="shared" si="3"/>
        <v>4.696674999999999</v>
      </c>
      <c r="N28" s="10" t="s">
        <v>42</v>
      </c>
      <c r="O28" s="12">
        <v>313</v>
      </c>
      <c r="P28" s="12">
        <v>0.37463000000000002</v>
      </c>
      <c r="Q28" s="12">
        <v>1.2348699999999999</v>
      </c>
      <c r="R28" s="12">
        <v>117.26</v>
      </c>
      <c r="S28" s="12">
        <v>0.01</v>
      </c>
      <c r="T28" s="12">
        <v>9.58</v>
      </c>
      <c r="U28" s="12" t="s">
        <v>42</v>
      </c>
      <c r="V28" s="12"/>
      <c r="W28" s="13">
        <f t="shared" si="4"/>
        <v>4.3220449999999992</v>
      </c>
      <c r="X28" s="13">
        <f t="shared" si="5"/>
        <v>-3.9474149999999995</v>
      </c>
      <c r="Y28" s="14">
        <f t="shared" si="6"/>
        <v>4.696674999999999</v>
      </c>
      <c r="AA28" s="10" t="s">
        <v>42</v>
      </c>
      <c r="AB28" s="12">
        <v>305</v>
      </c>
      <c r="AC28" s="12">
        <v>0.20748</v>
      </c>
      <c r="AD28" s="12">
        <v>0.65139999999999998</v>
      </c>
      <c r="AE28" s="12">
        <v>63.28</v>
      </c>
      <c r="AF28" s="12">
        <v>0.01</v>
      </c>
      <c r="AG28" s="12">
        <v>4.1900000000000004</v>
      </c>
      <c r="AH28" s="12" t="s">
        <v>42</v>
      </c>
      <c r="AI28" s="4"/>
      <c r="AJ28" s="13">
        <f t="shared" si="7"/>
        <v>2.2799</v>
      </c>
      <c r="AK28" s="13">
        <f t="shared" si="8"/>
        <v>-2.0724200000000002</v>
      </c>
      <c r="AL28" s="14">
        <f t="shared" si="9"/>
        <v>2.4873799999999999</v>
      </c>
      <c r="AM28" s="4"/>
      <c r="AN28" s="10" t="s">
        <v>42</v>
      </c>
      <c r="AO28" s="12">
        <v>292</v>
      </c>
      <c r="AP28" s="12">
        <v>7.2499999999999995E-2</v>
      </c>
      <c r="AQ28" s="12">
        <v>7.7990000000000004E-2</v>
      </c>
      <c r="AR28" s="12">
        <v>21.17</v>
      </c>
      <c r="AS28" s="12">
        <v>0.01</v>
      </c>
      <c r="AT28" s="12">
        <v>1</v>
      </c>
      <c r="AU28" s="12"/>
      <c r="AW28" s="15" t="str">
        <f t="shared" si="0"/>
        <v>Cl</v>
      </c>
      <c r="AX28" s="16">
        <f t="shared" si="10"/>
        <v>-21</v>
      </c>
      <c r="AY28" s="17">
        <f t="shared" si="11"/>
        <v>-6.7092651757188496E-2</v>
      </c>
      <c r="AZ28" s="18">
        <f t="shared" si="12"/>
        <v>-0.30213000000000001</v>
      </c>
      <c r="BA28" s="17">
        <f t="shared" si="13"/>
        <v>-0.80647572271307688</v>
      </c>
      <c r="BB28" s="18">
        <f t="shared" si="14"/>
        <v>-1.1568799999999999</v>
      </c>
      <c r="BC28" s="17">
        <f t="shared" si="15"/>
        <v>-0.93684355438224265</v>
      </c>
    </row>
    <row r="29" spans="1:55" ht="15.75" x14ac:dyDescent="0.25">
      <c r="A29" s="10" t="s">
        <v>43</v>
      </c>
      <c r="B29" s="12">
        <v>1105</v>
      </c>
      <c r="C29" s="12">
        <v>0.39641999999999999</v>
      </c>
      <c r="D29" s="12">
        <v>4.895E-2</v>
      </c>
      <c r="E29" s="12">
        <v>438.04</v>
      </c>
      <c r="F29" s="12">
        <v>0.08</v>
      </c>
      <c r="G29" s="12">
        <v>0.63</v>
      </c>
      <c r="H29" s="12" t="s">
        <v>43</v>
      </c>
      <c r="I29" s="12"/>
      <c r="J29" s="13">
        <f t="shared" si="1"/>
        <v>0.17132500000000001</v>
      </c>
      <c r="K29" s="13">
        <f t="shared" si="2"/>
        <v>0.22509499999999999</v>
      </c>
      <c r="L29" s="13">
        <f t="shared" si="3"/>
        <v>0.56774499999999994</v>
      </c>
      <c r="N29" s="10" t="s">
        <v>43</v>
      </c>
      <c r="O29" s="12">
        <v>1105</v>
      </c>
      <c r="P29" s="12">
        <v>0.39641999999999999</v>
      </c>
      <c r="Q29" s="12">
        <v>4.895E-2</v>
      </c>
      <c r="R29" s="12">
        <v>438.04</v>
      </c>
      <c r="S29" s="12">
        <v>0.08</v>
      </c>
      <c r="T29" s="12">
        <v>0.63</v>
      </c>
      <c r="U29" s="12" t="s">
        <v>43</v>
      </c>
      <c r="V29" s="12"/>
      <c r="W29" s="13">
        <f t="shared" si="4"/>
        <v>0.17132500000000001</v>
      </c>
      <c r="X29" s="13">
        <f t="shared" si="5"/>
        <v>0.22509499999999999</v>
      </c>
      <c r="Y29" s="14">
        <f t="shared" si="6"/>
        <v>0.56774499999999994</v>
      </c>
      <c r="AA29" s="10" t="s">
        <v>43</v>
      </c>
      <c r="AB29" s="12">
        <v>1102</v>
      </c>
      <c r="AC29" s="12">
        <v>0.39584999999999998</v>
      </c>
      <c r="AD29" s="12">
        <v>4.7800000000000002E-2</v>
      </c>
      <c r="AE29" s="12">
        <v>436.23</v>
      </c>
      <c r="AF29" s="12">
        <v>0.08</v>
      </c>
      <c r="AG29" s="12">
        <v>0.56999999999999995</v>
      </c>
      <c r="AH29" s="12" t="s">
        <v>43</v>
      </c>
      <c r="AI29" s="4"/>
      <c r="AJ29" s="13">
        <f t="shared" si="7"/>
        <v>0.1673</v>
      </c>
      <c r="AK29" s="13">
        <f t="shared" si="8"/>
        <v>0.22854999999999998</v>
      </c>
      <c r="AL29" s="14">
        <f t="shared" si="9"/>
        <v>0.56315000000000004</v>
      </c>
      <c r="AM29" s="4"/>
      <c r="AN29" s="10" t="s">
        <v>43</v>
      </c>
      <c r="AO29" s="12">
        <v>1100</v>
      </c>
      <c r="AP29" s="12">
        <v>0.39554</v>
      </c>
      <c r="AQ29" s="12">
        <v>4.7260000000000003E-2</v>
      </c>
      <c r="AR29" s="12">
        <v>435.09</v>
      </c>
      <c r="AS29" s="12">
        <v>0.08</v>
      </c>
      <c r="AT29" s="12">
        <v>0.55000000000000004</v>
      </c>
      <c r="AU29" s="12"/>
      <c r="AW29" s="15" t="str">
        <f t="shared" si="0"/>
        <v>S</v>
      </c>
      <c r="AX29" s="16">
        <f t="shared" si="10"/>
        <v>-5</v>
      </c>
      <c r="AY29" s="17">
        <f t="shared" si="11"/>
        <v>-4.5248868778280547E-3</v>
      </c>
      <c r="AZ29" s="18">
        <f t="shared" si="12"/>
        <v>-8.799999999999919E-4</v>
      </c>
      <c r="BA29" s="17">
        <f t="shared" si="13"/>
        <v>-2.2198678169617877E-3</v>
      </c>
      <c r="BB29" s="18">
        <f t="shared" si="14"/>
        <v>-1.6899999999999971E-3</v>
      </c>
      <c r="BC29" s="17">
        <f t="shared" si="15"/>
        <v>-3.4525025536261432E-2</v>
      </c>
    </row>
    <row r="30" spans="1:55" ht="15.75" x14ac:dyDescent="0.25">
      <c r="A30" s="10" t="s">
        <v>44</v>
      </c>
      <c r="B30" s="12">
        <v>4</v>
      </c>
      <c r="C30" s="12">
        <v>0.89749999999999996</v>
      </c>
      <c r="D30" s="12">
        <v>0.48022999999999999</v>
      </c>
      <c r="E30" s="12">
        <v>3.59</v>
      </c>
      <c r="F30" s="12">
        <v>0.53</v>
      </c>
      <c r="G30" s="12">
        <v>1.6</v>
      </c>
      <c r="H30" s="12" t="s">
        <v>44</v>
      </c>
      <c r="I30" s="12"/>
      <c r="J30" s="13">
        <f t="shared" si="1"/>
        <v>1.6808049999999999</v>
      </c>
      <c r="K30" s="13">
        <f t="shared" si="2"/>
        <v>-0.78330499999999992</v>
      </c>
      <c r="L30" s="13">
        <f t="shared" si="3"/>
        <v>2.5783049999999998</v>
      </c>
      <c r="N30" s="10" t="s">
        <v>44</v>
      </c>
      <c r="O30" s="12">
        <v>4</v>
      </c>
      <c r="P30" s="12">
        <v>0.89749999999999996</v>
      </c>
      <c r="Q30" s="12">
        <v>0.48022999999999999</v>
      </c>
      <c r="R30" s="12">
        <v>3.59</v>
      </c>
      <c r="S30" s="12">
        <v>0.53</v>
      </c>
      <c r="T30" s="12">
        <v>1.6</v>
      </c>
      <c r="U30" s="12" t="s">
        <v>44</v>
      </c>
      <c r="V30" s="12"/>
      <c r="W30" s="13">
        <f t="shared" si="4"/>
        <v>1.6808049999999999</v>
      </c>
      <c r="X30" s="13">
        <f t="shared" si="5"/>
        <v>-0.78330499999999992</v>
      </c>
      <c r="Y30" s="13">
        <f t="shared" si="6"/>
        <v>2.5783049999999998</v>
      </c>
      <c r="AA30" s="10" t="s">
        <v>44</v>
      </c>
      <c r="AB30" s="12">
        <v>4</v>
      </c>
      <c r="AC30" s="12">
        <v>0.89749999999999996</v>
      </c>
      <c r="AD30" s="12">
        <v>0.48022999999999999</v>
      </c>
      <c r="AE30" s="12">
        <v>3.59</v>
      </c>
      <c r="AF30" s="12">
        <v>0.53</v>
      </c>
      <c r="AG30" s="12">
        <v>1.6</v>
      </c>
      <c r="AH30" s="12" t="s">
        <v>44</v>
      </c>
      <c r="AI30" s="4"/>
      <c r="AJ30" s="13">
        <f t="shared" si="7"/>
        <v>1.6808049999999999</v>
      </c>
      <c r="AK30" s="13">
        <f t="shared" si="8"/>
        <v>-0.78330499999999992</v>
      </c>
      <c r="AL30" s="13">
        <f t="shared" si="9"/>
        <v>2.5783049999999998</v>
      </c>
      <c r="AM30" s="4"/>
      <c r="AN30" s="10" t="s">
        <v>44</v>
      </c>
      <c r="AO30" s="12">
        <v>4</v>
      </c>
      <c r="AP30" s="12">
        <v>0.89749999999999996</v>
      </c>
      <c r="AQ30" s="12">
        <v>0.48022999999999999</v>
      </c>
      <c r="AR30" s="12">
        <v>3.59</v>
      </c>
      <c r="AS30" s="12">
        <v>0.53</v>
      </c>
      <c r="AT30" s="12">
        <v>1.6</v>
      </c>
      <c r="AU30" s="12"/>
      <c r="AW30" s="15" t="str">
        <f t="shared" si="0"/>
        <v>Co</v>
      </c>
      <c r="AX30" s="16">
        <f t="shared" si="10"/>
        <v>0</v>
      </c>
      <c r="AY30" s="17">
        <f t="shared" si="11"/>
        <v>0</v>
      </c>
      <c r="AZ30" s="18">
        <f t="shared" si="12"/>
        <v>0</v>
      </c>
      <c r="BA30" s="17">
        <f t="shared" si="13"/>
        <v>0</v>
      </c>
      <c r="BB30" s="18">
        <f t="shared" si="14"/>
        <v>0</v>
      </c>
      <c r="BC30" s="17">
        <f t="shared" si="15"/>
        <v>0</v>
      </c>
    </row>
    <row r="31" spans="1:55" ht="15.75" x14ac:dyDescent="0.25">
      <c r="A31" s="10" t="s">
        <v>45</v>
      </c>
      <c r="B31" s="12">
        <v>753</v>
      </c>
      <c r="C31" s="12">
        <v>15.07968</v>
      </c>
      <c r="D31" s="12">
        <v>3.3837799999999998</v>
      </c>
      <c r="E31" s="12">
        <v>11355</v>
      </c>
      <c r="F31" s="12">
        <v>3</v>
      </c>
      <c r="G31" s="12">
        <v>36.86</v>
      </c>
      <c r="H31" s="12" t="s">
        <v>45</v>
      </c>
      <c r="I31" s="12"/>
      <c r="J31" s="13">
        <f t="shared" si="1"/>
        <v>11.843229999999998</v>
      </c>
      <c r="K31" s="13">
        <f t="shared" si="2"/>
        <v>3.2364500000000014</v>
      </c>
      <c r="L31" s="13">
        <f t="shared" si="3"/>
        <v>26.922909999999998</v>
      </c>
      <c r="N31" s="10" t="s">
        <v>45</v>
      </c>
      <c r="O31" s="12">
        <v>753</v>
      </c>
      <c r="P31" s="12">
        <v>15.07968</v>
      </c>
      <c r="Q31" s="12">
        <v>3.3837799999999998</v>
      </c>
      <c r="R31" s="12">
        <v>11355</v>
      </c>
      <c r="S31" s="12">
        <v>3</v>
      </c>
      <c r="T31" s="12">
        <v>36.86</v>
      </c>
      <c r="U31" s="12" t="s">
        <v>45</v>
      </c>
      <c r="V31" s="12"/>
      <c r="W31" s="13">
        <f t="shared" si="4"/>
        <v>11.843229999999998</v>
      </c>
      <c r="X31" s="13">
        <f t="shared" si="5"/>
        <v>3.2364500000000014</v>
      </c>
      <c r="Y31" s="14">
        <f t="shared" si="6"/>
        <v>26.922909999999998</v>
      </c>
      <c r="AA31" s="10" t="s">
        <v>45</v>
      </c>
      <c r="AB31" s="12">
        <v>746</v>
      </c>
      <c r="AC31" s="12">
        <v>14.92531</v>
      </c>
      <c r="AD31" s="12">
        <v>2.9810300000000001</v>
      </c>
      <c r="AE31" s="12">
        <v>11134</v>
      </c>
      <c r="AF31" s="12">
        <v>3</v>
      </c>
      <c r="AG31" s="12">
        <v>25.33</v>
      </c>
      <c r="AH31" s="12" t="s">
        <v>45</v>
      </c>
      <c r="AI31" s="4"/>
      <c r="AJ31" s="13">
        <f t="shared" si="7"/>
        <v>10.433605</v>
      </c>
      <c r="AK31" s="14">
        <f t="shared" si="8"/>
        <v>4.4917049999999996</v>
      </c>
      <c r="AL31" s="13">
        <f t="shared" si="9"/>
        <v>25.358915</v>
      </c>
      <c r="AM31" s="4"/>
      <c r="AN31" s="10" t="s">
        <v>45</v>
      </c>
      <c r="AO31" s="12">
        <v>737</v>
      </c>
      <c r="AP31" s="12">
        <v>15.061669999999999</v>
      </c>
      <c r="AQ31" s="12">
        <v>2.7295400000000001</v>
      </c>
      <c r="AR31" s="12">
        <v>11100</v>
      </c>
      <c r="AS31" s="12">
        <v>4.7300000000000004</v>
      </c>
      <c r="AT31" s="12">
        <v>25.33</v>
      </c>
      <c r="AU31" s="12"/>
      <c r="AW31" s="15" t="str">
        <f t="shared" si="0"/>
        <v>Cu</v>
      </c>
      <c r="AX31" s="16">
        <f t="shared" si="10"/>
        <v>-16</v>
      </c>
      <c r="AY31" s="17">
        <f t="shared" si="11"/>
        <v>-2.1248339973439574E-2</v>
      </c>
      <c r="AZ31" s="18">
        <f t="shared" si="12"/>
        <v>-1.8010000000000304E-2</v>
      </c>
      <c r="BA31" s="17">
        <f t="shared" si="13"/>
        <v>-1.1943224259400931E-3</v>
      </c>
      <c r="BB31" s="18">
        <f t="shared" si="14"/>
        <v>-0.65423999999999971</v>
      </c>
      <c r="BC31" s="17">
        <f t="shared" si="15"/>
        <v>-0.19334590310244748</v>
      </c>
    </row>
    <row r="32" spans="1:55" ht="15.75" x14ac:dyDescent="0.25">
      <c r="A32" s="10" t="s">
        <v>46</v>
      </c>
      <c r="B32" s="12">
        <v>752</v>
      </c>
      <c r="C32" s="12">
        <v>219.52297999999999</v>
      </c>
      <c r="D32" s="12">
        <v>232.96375</v>
      </c>
      <c r="E32" s="12">
        <v>165081</v>
      </c>
      <c r="F32" s="12">
        <v>49.48</v>
      </c>
      <c r="G32" s="12">
        <v>2860</v>
      </c>
      <c r="H32" s="12" t="s">
        <v>46</v>
      </c>
      <c r="I32" s="12"/>
      <c r="J32" s="13">
        <f t="shared" si="1"/>
        <v>815.37312500000007</v>
      </c>
      <c r="K32" s="13">
        <f t="shared" si="2"/>
        <v>-595.85014500000011</v>
      </c>
      <c r="L32" s="13">
        <f t="shared" si="3"/>
        <v>1034.896105</v>
      </c>
      <c r="N32" s="10" t="s">
        <v>46</v>
      </c>
      <c r="O32" s="12">
        <v>752</v>
      </c>
      <c r="P32" s="12">
        <v>219.52297999999999</v>
      </c>
      <c r="Q32" s="12">
        <v>232.96375</v>
      </c>
      <c r="R32" s="12">
        <v>165081</v>
      </c>
      <c r="S32" s="12">
        <v>49.48</v>
      </c>
      <c r="T32" s="12">
        <v>2860</v>
      </c>
      <c r="U32" s="12" t="s">
        <v>46</v>
      </c>
      <c r="V32" s="12"/>
      <c r="W32" s="13">
        <f t="shared" si="4"/>
        <v>815.37312500000007</v>
      </c>
      <c r="X32" s="13">
        <f t="shared" si="5"/>
        <v>-595.85014500000011</v>
      </c>
      <c r="Y32" s="14">
        <f t="shared" si="6"/>
        <v>1034.896105</v>
      </c>
      <c r="AA32" s="10" t="s">
        <v>46</v>
      </c>
      <c r="AB32" s="19">
        <v>743</v>
      </c>
      <c r="AC32" s="19">
        <v>199.96135000000001</v>
      </c>
      <c r="AD32" s="19">
        <v>129.77626000000001</v>
      </c>
      <c r="AE32" s="19">
        <v>148571</v>
      </c>
      <c r="AF32" s="19">
        <v>49.48</v>
      </c>
      <c r="AG32" s="19">
        <v>952.87</v>
      </c>
      <c r="AH32" s="19" t="s">
        <v>46</v>
      </c>
      <c r="AI32" s="4"/>
      <c r="AJ32" s="13">
        <f t="shared" si="7"/>
        <v>454.21691000000004</v>
      </c>
      <c r="AK32" s="13">
        <f t="shared" si="8"/>
        <v>-254.25556000000003</v>
      </c>
      <c r="AL32" s="14">
        <f t="shared" si="9"/>
        <v>654.17826000000002</v>
      </c>
      <c r="AM32" s="4"/>
      <c r="AN32" s="10" t="s">
        <v>46</v>
      </c>
      <c r="AO32" s="12">
        <v>731</v>
      </c>
      <c r="AP32" s="12">
        <v>190.21449000000001</v>
      </c>
      <c r="AQ32" s="12">
        <v>105.07678</v>
      </c>
      <c r="AR32" s="12">
        <v>139047</v>
      </c>
      <c r="AS32" s="12">
        <v>49.48</v>
      </c>
      <c r="AT32" s="12">
        <v>641</v>
      </c>
      <c r="AU32" s="12"/>
      <c r="AW32" s="15" t="str">
        <f t="shared" si="0"/>
        <v>Fe</v>
      </c>
      <c r="AX32" s="16">
        <f t="shared" si="10"/>
        <v>-21</v>
      </c>
      <c r="AY32" s="17">
        <f t="shared" si="11"/>
        <v>-2.7925531914893616E-2</v>
      </c>
      <c r="AZ32" s="18">
        <f t="shared" si="12"/>
        <v>-29.308489999999978</v>
      </c>
      <c r="BA32" s="17">
        <f t="shared" si="13"/>
        <v>-0.13350989495496088</v>
      </c>
      <c r="BB32" s="18">
        <f t="shared" si="14"/>
        <v>-127.88697000000001</v>
      </c>
      <c r="BC32" s="17">
        <f t="shared" si="15"/>
        <v>-0.54895652220570801</v>
      </c>
    </row>
    <row r="33" spans="1:59" ht="15.75" x14ac:dyDescent="0.25">
      <c r="A33" s="10" t="s">
        <v>47</v>
      </c>
      <c r="B33" s="12">
        <v>752</v>
      </c>
      <c r="C33" s="12">
        <v>39.428190000000001</v>
      </c>
      <c r="D33" s="12">
        <v>11.41841</v>
      </c>
      <c r="E33" s="12">
        <v>29650</v>
      </c>
      <c r="F33" s="12">
        <v>12.05</v>
      </c>
      <c r="G33" s="12">
        <v>128</v>
      </c>
      <c r="H33" s="12" t="s">
        <v>47</v>
      </c>
      <c r="I33" s="12"/>
      <c r="J33" s="13">
        <f t="shared" si="1"/>
        <v>39.964435000000002</v>
      </c>
      <c r="K33" s="13">
        <f t="shared" si="2"/>
        <v>-0.53624500000000097</v>
      </c>
      <c r="L33" s="13">
        <f t="shared" si="3"/>
        <v>79.39262500000001</v>
      </c>
      <c r="N33" s="10" t="s">
        <v>47</v>
      </c>
      <c r="O33" s="12">
        <v>752</v>
      </c>
      <c r="P33" s="12">
        <v>39.428190000000001</v>
      </c>
      <c r="Q33" s="12">
        <v>11.41841</v>
      </c>
      <c r="R33" s="12">
        <v>29650</v>
      </c>
      <c r="S33" s="12">
        <v>12.05</v>
      </c>
      <c r="T33" s="12">
        <v>128</v>
      </c>
      <c r="U33" s="12" t="s">
        <v>47</v>
      </c>
      <c r="V33" s="12"/>
      <c r="W33" s="13">
        <f t="shared" si="4"/>
        <v>39.964435000000002</v>
      </c>
      <c r="X33" s="13">
        <f t="shared" si="5"/>
        <v>-0.53624500000000097</v>
      </c>
      <c r="Y33" s="14">
        <f t="shared" si="6"/>
        <v>79.39262500000001</v>
      </c>
      <c r="AA33" s="10" t="s">
        <v>47</v>
      </c>
      <c r="AB33" s="12">
        <v>747</v>
      </c>
      <c r="AC33" s="12">
        <v>39.01135</v>
      </c>
      <c r="AD33" s="12">
        <v>10.16808</v>
      </c>
      <c r="AE33" s="12">
        <v>29141</v>
      </c>
      <c r="AF33" s="12">
        <v>12.05</v>
      </c>
      <c r="AG33" s="12">
        <v>77.37</v>
      </c>
      <c r="AH33" s="12" t="s">
        <v>47</v>
      </c>
      <c r="AI33" s="4"/>
      <c r="AJ33" s="13">
        <f t="shared" si="7"/>
        <v>35.588279999999997</v>
      </c>
      <c r="AK33" s="13">
        <f t="shared" si="8"/>
        <v>3.4230700000000027</v>
      </c>
      <c r="AL33" s="14">
        <f t="shared" si="9"/>
        <v>74.599629999999991</v>
      </c>
      <c r="AM33" s="4"/>
      <c r="AN33" s="10" t="s">
        <v>47</v>
      </c>
      <c r="AO33" s="12">
        <v>742</v>
      </c>
      <c r="AP33" s="12">
        <v>38.759</v>
      </c>
      <c r="AQ33" s="12">
        <v>9.7239100000000001</v>
      </c>
      <c r="AR33" s="12">
        <v>28759</v>
      </c>
      <c r="AS33" s="12">
        <v>12.05</v>
      </c>
      <c r="AT33" s="12">
        <v>74</v>
      </c>
      <c r="AU33" s="12"/>
      <c r="AW33" s="15" t="str">
        <f t="shared" si="0"/>
        <v>Mn</v>
      </c>
      <c r="AX33" s="16">
        <f t="shared" si="10"/>
        <v>-10</v>
      </c>
      <c r="AY33" s="17">
        <f t="shared" si="11"/>
        <v>-1.3297872340425532E-2</v>
      </c>
      <c r="AZ33" s="18">
        <f t="shared" si="12"/>
        <v>-0.6691900000000004</v>
      </c>
      <c r="BA33" s="17">
        <f t="shared" si="13"/>
        <v>-1.6972374334200995E-2</v>
      </c>
      <c r="BB33" s="18">
        <f t="shared" si="14"/>
        <v>-1.6944999999999997</v>
      </c>
      <c r="BC33" s="17">
        <f t="shared" si="15"/>
        <v>-0.14840069676951517</v>
      </c>
    </row>
    <row r="34" spans="1:59" ht="15.75" x14ac:dyDescent="0.25">
      <c r="A34" s="10" t="s">
        <v>48</v>
      </c>
      <c r="B34" s="12">
        <v>2</v>
      </c>
      <c r="C34" s="12">
        <v>0.53</v>
      </c>
      <c r="D34" s="12">
        <v>0.21213000000000001</v>
      </c>
      <c r="E34" s="12">
        <v>1.06</v>
      </c>
      <c r="F34" s="12">
        <v>0.38</v>
      </c>
      <c r="G34" s="12">
        <v>0.68</v>
      </c>
      <c r="H34" s="12" t="s">
        <v>48</v>
      </c>
      <c r="I34" s="12"/>
      <c r="J34" s="13">
        <f t="shared" si="1"/>
        <v>0.74245500000000009</v>
      </c>
      <c r="K34" s="13">
        <f t="shared" si="2"/>
        <v>-0.21245500000000006</v>
      </c>
      <c r="L34" s="13">
        <f t="shared" si="3"/>
        <v>1.2724550000000001</v>
      </c>
      <c r="N34" s="10" t="s">
        <v>48</v>
      </c>
      <c r="O34" s="12">
        <v>2</v>
      </c>
      <c r="P34" s="12">
        <v>0.53</v>
      </c>
      <c r="Q34" s="12">
        <v>0.21213000000000001</v>
      </c>
      <c r="R34" s="12">
        <v>1.06</v>
      </c>
      <c r="S34" s="12">
        <v>0.38</v>
      </c>
      <c r="T34" s="12">
        <v>0.68</v>
      </c>
      <c r="U34" s="12" t="s">
        <v>48</v>
      </c>
      <c r="V34" s="12"/>
      <c r="W34" s="13">
        <f t="shared" si="4"/>
        <v>0.74245500000000009</v>
      </c>
      <c r="X34" s="13">
        <f t="shared" si="5"/>
        <v>-0.21245500000000006</v>
      </c>
      <c r="Y34" s="13">
        <f t="shared" si="6"/>
        <v>1.2724550000000001</v>
      </c>
      <c r="AA34" s="10" t="s">
        <v>48</v>
      </c>
      <c r="AB34" s="12">
        <v>2</v>
      </c>
      <c r="AC34" s="12">
        <v>0.53</v>
      </c>
      <c r="AD34" s="12">
        <v>0.21213000000000001</v>
      </c>
      <c r="AE34" s="12">
        <v>1.06</v>
      </c>
      <c r="AF34" s="12">
        <v>0.38</v>
      </c>
      <c r="AG34" s="12">
        <v>0.68</v>
      </c>
      <c r="AH34" s="12" t="s">
        <v>48</v>
      </c>
      <c r="AI34" s="4"/>
      <c r="AJ34" s="13">
        <f t="shared" si="7"/>
        <v>0.74245500000000009</v>
      </c>
      <c r="AK34" s="13">
        <f t="shared" si="8"/>
        <v>-0.21245500000000006</v>
      </c>
      <c r="AL34" s="13">
        <f t="shared" si="9"/>
        <v>1.2724550000000001</v>
      </c>
      <c r="AM34" s="4"/>
      <c r="AN34" s="10" t="s">
        <v>48</v>
      </c>
      <c r="AO34" s="12">
        <v>2</v>
      </c>
      <c r="AP34" s="12">
        <v>0.53</v>
      </c>
      <c r="AQ34" s="12">
        <v>0.21213000000000001</v>
      </c>
      <c r="AR34" s="12">
        <v>1.06</v>
      </c>
      <c r="AS34" s="12">
        <v>0.38</v>
      </c>
      <c r="AT34" s="12">
        <v>0.68</v>
      </c>
      <c r="AU34" s="12"/>
      <c r="AW34" s="15" t="str">
        <f t="shared" si="0"/>
        <v>Se</v>
      </c>
      <c r="AX34" s="16">
        <f t="shared" si="10"/>
        <v>0</v>
      </c>
      <c r="AY34" s="17">
        <f t="shared" si="11"/>
        <v>0</v>
      </c>
      <c r="AZ34" s="18">
        <f t="shared" si="12"/>
        <v>0</v>
      </c>
      <c r="BA34" s="17">
        <f t="shared" si="13"/>
        <v>0</v>
      </c>
      <c r="BB34" s="18">
        <f t="shared" si="14"/>
        <v>0</v>
      </c>
      <c r="BC34" s="17">
        <f t="shared" si="15"/>
        <v>0</v>
      </c>
    </row>
    <row r="35" spans="1:59" ht="15.75" x14ac:dyDescent="0.25">
      <c r="A35" s="10" t="s">
        <v>49</v>
      </c>
      <c r="B35" s="12">
        <v>752</v>
      </c>
      <c r="C35" s="12">
        <v>52.028309999999998</v>
      </c>
      <c r="D35" s="12">
        <v>25.387370000000001</v>
      </c>
      <c r="E35" s="12">
        <v>39125</v>
      </c>
      <c r="F35" s="12">
        <v>12.73</v>
      </c>
      <c r="G35" s="12">
        <v>597.17999999999995</v>
      </c>
      <c r="H35" s="12" t="s">
        <v>49</v>
      </c>
      <c r="I35" s="12"/>
      <c r="J35" s="13">
        <f t="shared" si="1"/>
        <v>88.855795000000001</v>
      </c>
      <c r="K35" s="13">
        <f t="shared" si="2"/>
        <v>-36.827485000000003</v>
      </c>
      <c r="L35" s="13">
        <f t="shared" si="3"/>
        <v>140.88410500000001</v>
      </c>
      <c r="N35" s="10" t="s">
        <v>49</v>
      </c>
      <c r="O35" s="12">
        <v>752</v>
      </c>
      <c r="P35" s="12">
        <v>52.028309999999998</v>
      </c>
      <c r="Q35" s="12">
        <v>25.387370000000001</v>
      </c>
      <c r="R35" s="12">
        <v>39125</v>
      </c>
      <c r="S35" s="12">
        <v>12.73</v>
      </c>
      <c r="T35" s="12">
        <v>597.17999999999995</v>
      </c>
      <c r="U35" s="12" t="s">
        <v>49</v>
      </c>
      <c r="V35" s="12"/>
      <c r="W35" s="13">
        <f t="shared" si="4"/>
        <v>88.855795000000001</v>
      </c>
      <c r="X35" s="13">
        <f t="shared" si="5"/>
        <v>-36.827485000000003</v>
      </c>
      <c r="Y35" s="14">
        <f t="shared" si="6"/>
        <v>140.88410500000001</v>
      </c>
      <c r="AA35" s="10" t="s">
        <v>49</v>
      </c>
      <c r="AB35" s="12">
        <v>747</v>
      </c>
      <c r="AC35" s="12">
        <v>50.575099999999999</v>
      </c>
      <c r="AD35" s="12">
        <v>12.09779</v>
      </c>
      <c r="AE35" s="12">
        <v>37780</v>
      </c>
      <c r="AF35" s="12">
        <v>12.73</v>
      </c>
      <c r="AG35" s="12">
        <v>140.24</v>
      </c>
      <c r="AH35" s="12" t="s">
        <v>49</v>
      </c>
      <c r="AI35" s="4"/>
      <c r="AJ35" s="13">
        <f t="shared" si="7"/>
        <v>42.342264999999998</v>
      </c>
      <c r="AK35" s="13">
        <f t="shared" si="8"/>
        <v>8.2328350000000015</v>
      </c>
      <c r="AL35" s="14">
        <f t="shared" si="9"/>
        <v>92.91736499999999</v>
      </c>
      <c r="AM35" s="4"/>
      <c r="AN35" s="10" t="s">
        <v>49</v>
      </c>
      <c r="AO35" s="12">
        <v>740</v>
      </c>
      <c r="AP35" s="12">
        <v>50.03969</v>
      </c>
      <c r="AQ35" s="12">
        <v>10.732239999999999</v>
      </c>
      <c r="AR35" s="12">
        <v>37029</v>
      </c>
      <c r="AS35" s="12">
        <v>12.73</v>
      </c>
      <c r="AT35" s="12">
        <v>92.51</v>
      </c>
      <c r="AU35" s="12"/>
      <c r="AW35" s="15" t="str">
        <f t="shared" si="0"/>
        <v>Zn</v>
      </c>
      <c r="AX35" s="16">
        <f t="shared" si="10"/>
        <v>-12</v>
      </c>
      <c r="AY35" s="17">
        <f t="shared" si="11"/>
        <v>-1.5957446808510637E-2</v>
      </c>
      <c r="AZ35" s="18">
        <f t="shared" si="12"/>
        <v>-1.9886199999999974</v>
      </c>
      <c r="BA35" s="17">
        <f t="shared" si="13"/>
        <v>-3.822188343230825E-2</v>
      </c>
      <c r="BB35" s="18">
        <f t="shared" si="14"/>
        <v>-14.655130000000002</v>
      </c>
      <c r="BC35" s="17">
        <f t="shared" si="15"/>
        <v>-0.57726066150215638</v>
      </c>
    </row>
    <row r="36" spans="1:59" ht="15.75" x14ac:dyDescent="0.25">
      <c r="A36" s="10"/>
      <c r="B36" s="12"/>
      <c r="C36" s="12"/>
      <c r="D36" s="12"/>
      <c r="E36" s="12"/>
      <c r="F36" s="12"/>
      <c r="G36" s="12"/>
      <c r="H36" s="12"/>
      <c r="I36" s="12"/>
      <c r="J36" s="13"/>
      <c r="K36" s="13"/>
      <c r="L36" s="13"/>
      <c r="N36" s="10"/>
      <c r="O36" s="12"/>
      <c r="P36" s="12"/>
      <c r="Q36" s="12"/>
      <c r="R36" s="12"/>
      <c r="S36" s="12"/>
      <c r="T36" s="12"/>
      <c r="U36" s="12"/>
      <c r="V36" s="12"/>
      <c r="W36" s="13"/>
      <c r="X36" s="13"/>
      <c r="Y36" s="14"/>
      <c r="AA36" s="10"/>
      <c r="AB36" s="12"/>
      <c r="AC36" s="12"/>
      <c r="AD36" s="12"/>
      <c r="AE36" s="12"/>
      <c r="AF36" s="12"/>
      <c r="AG36" s="12"/>
      <c r="AH36" s="12"/>
      <c r="AI36" s="4"/>
      <c r="AJ36" s="13"/>
      <c r="AK36" s="13"/>
      <c r="AL36" s="14"/>
      <c r="AM36" s="4"/>
      <c r="AN36" s="10"/>
      <c r="AO36" s="12"/>
      <c r="AP36" s="12"/>
      <c r="AQ36" s="12"/>
      <c r="AR36" s="12"/>
      <c r="AS36" s="12"/>
      <c r="AT36" s="12"/>
      <c r="AU36" s="12"/>
      <c r="AW36" s="15"/>
      <c r="AX36" s="16"/>
      <c r="AY36" s="17"/>
      <c r="AZ36" s="18"/>
      <c r="BA36" s="17"/>
      <c r="BB36" s="18"/>
      <c r="BC36" s="17"/>
    </row>
    <row r="38" spans="1:59" x14ac:dyDescent="0.2">
      <c r="O38" s="20"/>
      <c r="P38" s="20"/>
      <c r="Q38" s="20"/>
    </row>
    <row r="39" spans="1:59" ht="15" thickBot="1" x14ac:dyDescent="0.25"/>
    <row r="40" spans="1:59" ht="15" customHeight="1" x14ac:dyDescent="0.2">
      <c r="N40" s="5" t="s">
        <v>51</v>
      </c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N40" s="5" t="s">
        <v>51</v>
      </c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</row>
    <row r="41" spans="1:59" ht="15" customHeight="1" x14ac:dyDescent="0.2">
      <c r="N41" s="21" t="s">
        <v>52</v>
      </c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N41" s="21" t="s">
        <v>52</v>
      </c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</row>
    <row r="42" spans="1:59" ht="15" customHeight="1" x14ac:dyDescent="0.2">
      <c r="N42" s="21" t="s">
        <v>53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N42" s="21" t="s">
        <v>53</v>
      </c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</row>
    <row r="43" spans="1:59" ht="30" x14ac:dyDescent="0.2">
      <c r="N43" s="10"/>
      <c r="O43" s="11" t="s">
        <v>21</v>
      </c>
      <c r="P43" s="11" t="s">
        <v>22</v>
      </c>
      <c r="Q43" s="11" t="s">
        <v>23</v>
      </c>
      <c r="R43" s="11" t="s">
        <v>24</v>
      </c>
      <c r="S43" s="11" t="s">
        <v>25</v>
      </c>
      <c r="T43" s="11" t="s">
        <v>26</v>
      </c>
      <c r="U43" s="11" t="s">
        <v>27</v>
      </c>
      <c r="V43" s="11" t="s">
        <v>28</v>
      </c>
      <c r="W43" s="11" t="s">
        <v>29</v>
      </c>
      <c r="X43" s="11" t="s">
        <v>30</v>
      </c>
      <c r="Y43" s="11" t="s">
        <v>31</v>
      </c>
      <c r="Z43" s="11" t="s">
        <v>32</v>
      </c>
      <c r="AA43" s="11" t="s">
        <v>33</v>
      </c>
      <c r="AB43" s="11" t="s">
        <v>34</v>
      </c>
      <c r="AC43" s="11" t="s">
        <v>35</v>
      </c>
      <c r="AD43" s="11" t="s">
        <v>36</v>
      </c>
      <c r="AE43" s="11" t="s">
        <v>50</v>
      </c>
      <c r="AF43" s="11" t="s">
        <v>37</v>
      </c>
      <c r="AG43" s="11" t="s">
        <v>38</v>
      </c>
      <c r="AN43" s="10"/>
      <c r="AO43" s="11" t="s">
        <v>21</v>
      </c>
      <c r="AP43" s="11" t="s">
        <v>22</v>
      </c>
      <c r="AQ43" s="11" t="s">
        <v>23</v>
      </c>
      <c r="AR43" s="11" t="s">
        <v>24</v>
      </c>
      <c r="AS43" s="11" t="s">
        <v>25</v>
      </c>
      <c r="AT43" s="11" t="s">
        <v>26</v>
      </c>
      <c r="AU43" s="11" t="s">
        <v>27</v>
      </c>
      <c r="AV43" s="11" t="s">
        <v>28</v>
      </c>
      <c r="AW43" s="11" t="s">
        <v>29</v>
      </c>
      <c r="AX43" s="11" t="s">
        <v>30</v>
      </c>
      <c r="AY43" s="11" t="s">
        <v>31</v>
      </c>
      <c r="AZ43" s="11" t="s">
        <v>32</v>
      </c>
      <c r="BA43" s="11" t="s">
        <v>33</v>
      </c>
      <c r="BB43" s="11" t="s">
        <v>34</v>
      </c>
      <c r="BC43" s="11" t="s">
        <v>35</v>
      </c>
      <c r="BD43" s="11" t="s">
        <v>36</v>
      </c>
      <c r="BE43" s="11" t="s">
        <v>50</v>
      </c>
      <c r="BF43" s="11" t="s">
        <v>37</v>
      </c>
      <c r="BG43" s="11" t="s">
        <v>38</v>
      </c>
    </row>
    <row r="44" spans="1:59" ht="15" x14ac:dyDescent="0.2">
      <c r="N44" s="23" t="s">
        <v>21</v>
      </c>
      <c r="O44" s="24">
        <v>1</v>
      </c>
      <c r="P44" s="25">
        <v>-5.7939999999999998E-2</v>
      </c>
      <c r="Q44" s="24">
        <v>0.23329</v>
      </c>
      <c r="R44" s="24">
        <v>7.0010000000000003E-2</v>
      </c>
      <c r="S44" s="24">
        <v>9.1359999999999997E-2</v>
      </c>
      <c r="T44" s="24">
        <v>0.27671000000000001</v>
      </c>
      <c r="U44" s="24">
        <v>0.27411999999999997</v>
      </c>
      <c r="V44" s="25">
        <v>-6.4630000000000007E-2</v>
      </c>
      <c r="W44" s="24">
        <v>0.47249999999999998</v>
      </c>
      <c r="X44" s="24">
        <v>0.29100999999999999</v>
      </c>
      <c r="Y44" s="24">
        <v>0.30886999999999998</v>
      </c>
      <c r="Z44" s="24">
        <v>9.2439999999999994E-2</v>
      </c>
      <c r="AA44" s="25">
        <v>-0.37855</v>
      </c>
      <c r="AB44" s="25">
        <v>-0.48166999999999999</v>
      </c>
      <c r="AC44" s="24">
        <v>0.48318</v>
      </c>
      <c r="AD44" s="25">
        <v>-0.27199000000000001</v>
      </c>
      <c r="AE44" s="24">
        <v>9.7769999999999996E-2</v>
      </c>
      <c r="AF44" s="25">
        <v>-2.3560000000000001E-2</v>
      </c>
      <c r="AG44" s="25">
        <v>-0.10936999999999999</v>
      </c>
      <c r="AN44" s="23" t="s">
        <v>21</v>
      </c>
      <c r="AO44" s="24">
        <v>1</v>
      </c>
      <c r="AP44" s="25">
        <v>-0.13178000000000001</v>
      </c>
      <c r="AQ44" s="24">
        <v>0.23824999999999999</v>
      </c>
      <c r="AR44" s="24">
        <v>0.10816000000000001</v>
      </c>
      <c r="AS44" s="24">
        <v>0.12919</v>
      </c>
      <c r="AT44" s="24">
        <v>0.29103000000000001</v>
      </c>
      <c r="AU44" s="24">
        <v>0.28928999999999999</v>
      </c>
      <c r="AV44" s="25">
        <v>-0.10527</v>
      </c>
      <c r="AW44" s="24">
        <v>0.58045000000000002</v>
      </c>
      <c r="AX44" s="24">
        <v>0.35500999999999999</v>
      </c>
      <c r="AY44" s="24">
        <v>0.30769000000000002</v>
      </c>
      <c r="AZ44" s="24">
        <v>6.8459999999999993E-2</v>
      </c>
      <c r="BA44" s="25">
        <v>-0.41553000000000001</v>
      </c>
      <c r="BB44" s="25">
        <v>-0.53059999999999996</v>
      </c>
      <c r="BC44" s="24">
        <v>0.53237000000000001</v>
      </c>
      <c r="BD44" s="25">
        <v>-0.31418000000000001</v>
      </c>
      <c r="BE44" s="24">
        <v>8.8050000000000003E-2</v>
      </c>
      <c r="BF44" s="25">
        <v>-0.11196</v>
      </c>
      <c r="BG44" s="25">
        <v>-9.9989999999999996E-2</v>
      </c>
    </row>
    <row r="45" spans="1:59" ht="15" x14ac:dyDescent="0.2">
      <c r="N45" s="23" t="s">
        <v>22</v>
      </c>
      <c r="O45" s="25">
        <v>-5.7939999999999998E-2</v>
      </c>
      <c r="P45" s="24">
        <v>1</v>
      </c>
      <c r="Q45" s="25">
        <v>-0.32633000000000001</v>
      </c>
      <c r="R45" s="25">
        <v>-0.19486000000000001</v>
      </c>
      <c r="S45" s="25">
        <v>-0.19670000000000001</v>
      </c>
      <c r="T45" s="25">
        <v>-0.28053</v>
      </c>
      <c r="U45" s="25">
        <v>-0.28393000000000002</v>
      </c>
      <c r="V45" s="25">
        <v>-2.172E-2</v>
      </c>
      <c r="W45" s="25">
        <v>-0.17394999999999999</v>
      </c>
      <c r="X45" s="25">
        <v>-0.20619000000000001</v>
      </c>
      <c r="Y45" s="25">
        <v>-3.5249999999999997E-2</v>
      </c>
      <c r="Z45" s="24">
        <v>1.9449999999999999E-2</v>
      </c>
      <c r="AA45" s="24">
        <v>0.27977999999999997</v>
      </c>
      <c r="AB45" s="25">
        <v>-0.15184</v>
      </c>
      <c r="AC45" s="24">
        <v>0.15007000000000001</v>
      </c>
      <c r="AD45" s="25">
        <v>-3.8780000000000002E-2</v>
      </c>
      <c r="AE45" s="24">
        <v>7.0129999999999998E-2</v>
      </c>
      <c r="AF45" s="24">
        <v>0.39761000000000002</v>
      </c>
      <c r="AG45" s="24">
        <v>0.20222000000000001</v>
      </c>
      <c r="AN45" s="23" t="s">
        <v>22</v>
      </c>
      <c r="AO45" s="25">
        <v>-0.13178000000000001</v>
      </c>
      <c r="AP45" s="24">
        <v>1</v>
      </c>
      <c r="AQ45" s="25">
        <v>-0.13156000000000001</v>
      </c>
      <c r="AR45" s="25">
        <v>-0.12565000000000001</v>
      </c>
      <c r="AS45" s="25">
        <v>-0.13253999999999999</v>
      </c>
      <c r="AT45" s="25">
        <v>-9.6790000000000001E-2</v>
      </c>
      <c r="AU45" s="25">
        <v>-9.7509999999999999E-2</v>
      </c>
      <c r="AV45" s="25">
        <v>-0.14198</v>
      </c>
      <c r="AW45" s="25">
        <v>-0.22814000000000001</v>
      </c>
      <c r="AX45" s="25">
        <v>-0.30685000000000001</v>
      </c>
      <c r="AY45" s="25">
        <v>-0.27299000000000001</v>
      </c>
      <c r="AZ45" s="25">
        <v>-6.6850000000000007E-2</v>
      </c>
      <c r="BA45" s="24">
        <v>0.38602999999999998</v>
      </c>
      <c r="BB45" s="25">
        <v>-0.15184</v>
      </c>
      <c r="BC45" s="24">
        <v>0.15007000000000001</v>
      </c>
      <c r="BD45" s="25">
        <v>-2.8459999999999999E-2</v>
      </c>
      <c r="BE45" s="24">
        <v>8.294E-2</v>
      </c>
      <c r="BF45" s="24">
        <v>1.55E-2</v>
      </c>
      <c r="BG45" s="24">
        <v>0.30286000000000002</v>
      </c>
    </row>
    <row r="46" spans="1:59" ht="15" x14ac:dyDescent="0.2">
      <c r="N46" s="23" t="s">
        <v>23</v>
      </c>
      <c r="O46" s="24">
        <v>0.23329</v>
      </c>
      <c r="P46" s="25">
        <v>-0.32633000000000001</v>
      </c>
      <c r="Q46" s="24">
        <v>1</v>
      </c>
      <c r="R46" s="24">
        <v>0.91335</v>
      </c>
      <c r="S46" s="24">
        <v>0.92901999999999996</v>
      </c>
      <c r="T46" s="24">
        <v>0.99017999999999995</v>
      </c>
      <c r="U46" s="24">
        <v>0.99068999999999996</v>
      </c>
      <c r="V46" s="24">
        <v>3.7900000000000003E-2</v>
      </c>
      <c r="W46" s="24">
        <v>0.90376999999999996</v>
      </c>
      <c r="X46" s="25">
        <v>-0.17917</v>
      </c>
      <c r="Y46" s="25">
        <v>-0.17141000000000001</v>
      </c>
      <c r="Z46" s="25">
        <v>-0.21573999999999999</v>
      </c>
      <c r="AA46" s="25">
        <v>-9.0079999999999993E-2</v>
      </c>
      <c r="AB46" s="25">
        <v>-5.2630000000000003E-2</v>
      </c>
      <c r="AC46" s="24">
        <v>5.3789999999999998E-2</v>
      </c>
      <c r="AD46" s="25">
        <v>-6.2469999999999998E-2</v>
      </c>
      <c r="AE46" s="25">
        <v>-0.14241000000000001</v>
      </c>
      <c r="AF46" s="25">
        <v>-0.12870000000000001</v>
      </c>
      <c r="AG46" s="24">
        <v>2.5909999999999999E-2</v>
      </c>
      <c r="AN46" s="23" t="s">
        <v>23</v>
      </c>
      <c r="AO46" s="24">
        <v>0.23824999999999999</v>
      </c>
      <c r="AP46" s="25">
        <v>-0.13156000000000001</v>
      </c>
      <c r="AQ46" s="24">
        <v>1</v>
      </c>
      <c r="AR46" s="24">
        <v>0.89043000000000005</v>
      </c>
      <c r="AS46" s="24">
        <v>0.90651000000000004</v>
      </c>
      <c r="AT46" s="24">
        <v>0.98021000000000003</v>
      </c>
      <c r="AU46" s="24">
        <v>0.98109999999999997</v>
      </c>
      <c r="AV46" s="24">
        <v>9.6149999999999999E-2</v>
      </c>
      <c r="AW46" s="24">
        <v>0.84209999999999996</v>
      </c>
      <c r="AX46" s="25">
        <v>-0.10415000000000001</v>
      </c>
      <c r="AY46" s="25">
        <v>-0.11575000000000001</v>
      </c>
      <c r="AZ46" s="25">
        <v>-0.24584</v>
      </c>
      <c r="BA46" s="25">
        <v>-0.16878000000000001</v>
      </c>
      <c r="BB46" s="25">
        <v>-0.11761000000000001</v>
      </c>
      <c r="BC46" s="24">
        <v>0.11939</v>
      </c>
      <c r="BD46" s="25">
        <v>-0.18695000000000001</v>
      </c>
      <c r="BE46" s="25">
        <v>-0.15553</v>
      </c>
      <c r="BF46" s="25">
        <v>-0.23916000000000001</v>
      </c>
      <c r="BG46" s="24">
        <v>0.11703</v>
      </c>
    </row>
    <row r="47" spans="1:59" ht="15" x14ac:dyDescent="0.2">
      <c r="N47" s="23" t="s">
        <v>24</v>
      </c>
      <c r="O47" s="24">
        <v>7.0010000000000003E-2</v>
      </c>
      <c r="P47" s="25">
        <v>-0.19486000000000001</v>
      </c>
      <c r="Q47" s="24">
        <v>0.91335</v>
      </c>
      <c r="R47" s="24">
        <v>1</v>
      </c>
      <c r="S47" s="24">
        <v>0.99870999999999999</v>
      </c>
      <c r="T47" s="24">
        <v>0.88466999999999996</v>
      </c>
      <c r="U47" s="24">
        <v>0.88917000000000002</v>
      </c>
      <c r="V47" s="25">
        <v>-3.567E-2</v>
      </c>
      <c r="W47" s="24">
        <v>0.74663999999999997</v>
      </c>
      <c r="X47" s="25">
        <v>-0.45594000000000001</v>
      </c>
      <c r="Y47" s="25">
        <v>-0.45891999999999999</v>
      </c>
      <c r="Z47" s="25">
        <v>-0.32569999999999999</v>
      </c>
      <c r="AA47" s="24">
        <v>0.31652000000000002</v>
      </c>
      <c r="AB47" s="24">
        <v>9.7869999999999999E-2</v>
      </c>
      <c r="AC47" s="25">
        <v>-9.715E-2</v>
      </c>
      <c r="AD47" s="25">
        <v>-3.7319999999999999E-2</v>
      </c>
      <c r="AE47" s="25">
        <v>-0.16732</v>
      </c>
      <c r="AF47" s="25">
        <v>-0.18720999999999999</v>
      </c>
      <c r="AG47" s="24">
        <v>0.10131999999999999</v>
      </c>
      <c r="AN47" s="23" t="s">
        <v>24</v>
      </c>
      <c r="AO47" s="24">
        <v>0.10816000000000001</v>
      </c>
      <c r="AP47" s="25">
        <v>-0.12565000000000001</v>
      </c>
      <c r="AQ47" s="24">
        <v>0.89043000000000005</v>
      </c>
      <c r="AR47" s="24">
        <v>1</v>
      </c>
      <c r="AS47" s="24">
        <v>0.99848000000000003</v>
      </c>
      <c r="AT47" s="24">
        <v>0.84101000000000004</v>
      </c>
      <c r="AU47" s="24">
        <v>0.84470999999999996</v>
      </c>
      <c r="AV47" s="24">
        <v>9.4560000000000005E-2</v>
      </c>
      <c r="AW47" s="24">
        <v>0.70513999999999999</v>
      </c>
      <c r="AX47" s="25">
        <v>-0.30246000000000001</v>
      </c>
      <c r="AY47" s="25">
        <v>-0.28150999999999998</v>
      </c>
      <c r="AZ47" s="25">
        <v>-0.27017000000000002</v>
      </c>
      <c r="BA47" s="24">
        <v>0.10843999999999999</v>
      </c>
      <c r="BB47" s="24">
        <v>5.8299999999999998E-2</v>
      </c>
      <c r="BC47" s="25">
        <v>-5.6390000000000003E-2</v>
      </c>
      <c r="BD47" s="25">
        <v>-8.14E-2</v>
      </c>
      <c r="BE47" s="25">
        <v>-0.12672</v>
      </c>
      <c r="BF47" s="25">
        <v>-0.21672</v>
      </c>
      <c r="BG47" s="24">
        <v>0.22248999999999999</v>
      </c>
    </row>
    <row r="48" spans="1:59" ht="15" x14ac:dyDescent="0.2">
      <c r="N48" s="23" t="s">
        <v>25</v>
      </c>
      <c r="O48" s="24">
        <v>9.1359999999999997E-2</v>
      </c>
      <c r="P48" s="25">
        <v>-0.19670000000000001</v>
      </c>
      <c r="Q48" s="24">
        <v>0.92901999999999996</v>
      </c>
      <c r="R48" s="24">
        <v>0.99870999999999999</v>
      </c>
      <c r="S48" s="24">
        <v>1</v>
      </c>
      <c r="T48" s="24">
        <v>0.90427999999999997</v>
      </c>
      <c r="U48" s="24">
        <v>0.90812999999999999</v>
      </c>
      <c r="V48" s="25">
        <v>-3.4189999999999998E-2</v>
      </c>
      <c r="W48" s="24">
        <v>0.77837000000000001</v>
      </c>
      <c r="X48" s="25">
        <v>-0.42243000000000003</v>
      </c>
      <c r="Y48" s="25">
        <v>-0.42554999999999998</v>
      </c>
      <c r="Z48" s="25">
        <v>-0.29581000000000002</v>
      </c>
      <c r="AA48" s="24">
        <v>0.27672000000000002</v>
      </c>
      <c r="AB48" s="24">
        <v>7.7799999999999994E-2</v>
      </c>
      <c r="AC48" s="25">
        <v>-7.6960000000000001E-2</v>
      </c>
      <c r="AD48" s="25">
        <v>-4.0259999999999997E-2</v>
      </c>
      <c r="AE48" s="25">
        <v>-0.16073999999999999</v>
      </c>
      <c r="AF48" s="25">
        <v>-0.18143000000000001</v>
      </c>
      <c r="AG48" s="24">
        <v>9.1050000000000006E-2</v>
      </c>
      <c r="AN48" s="23" t="s">
        <v>25</v>
      </c>
      <c r="AO48" s="24">
        <v>0.12919</v>
      </c>
      <c r="AP48" s="25">
        <v>-0.13253999999999999</v>
      </c>
      <c r="AQ48" s="24">
        <v>0.90651000000000004</v>
      </c>
      <c r="AR48" s="24">
        <v>0.99848000000000003</v>
      </c>
      <c r="AS48" s="24">
        <v>1</v>
      </c>
      <c r="AT48" s="24">
        <v>0.86233000000000004</v>
      </c>
      <c r="AU48" s="24">
        <v>0.86575999999999997</v>
      </c>
      <c r="AV48" s="24">
        <v>6.1600000000000002E-2</v>
      </c>
      <c r="AW48" s="24">
        <v>0.72787000000000002</v>
      </c>
      <c r="AX48" s="25">
        <v>-0.27522000000000002</v>
      </c>
      <c r="AY48" s="25">
        <v>-0.26051999999999997</v>
      </c>
      <c r="AZ48" s="25">
        <v>-0.26343</v>
      </c>
      <c r="BA48" s="24">
        <v>8.9300000000000004E-2</v>
      </c>
      <c r="BB48" s="24">
        <v>4.113E-2</v>
      </c>
      <c r="BC48" s="25">
        <v>-3.916E-2</v>
      </c>
      <c r="BD48" s="25">
        <v>-8.8910000000000003E-2</v>
      </c>
      <c r="BE48" s="25">
        <v>-0.11559</v>
      </c>
      <c r="BF48" s="25">
        <v>-0.22714000000000001</v>
      </c>
      <c r="BG48" s="24">
        <v>0.22431000000000001</v>
      </c>
    </row>
    <row r="49" spans="14:59" ht="15" x14ac:dyDescent="0.2">
      <c r="N49" s="23" t="s">
        <v>26</v>
      </c>
      <c r="O49" s="24">
        <v>0.27671000000000001</v>
      </c>
      <c r="P49" s="25">
        <v>-0.28053</v>
      </c>
      <c r="Q49" s="24">
        <v>0.99017999999999995</v>
      </c>
      <c r="R49" s="24">
        <v>0.88466999999999996</v>
      </c>
      <c r="S49" s="24">
        <v>0.90427999999999997</v>
      </c>
      <c r="T49" s="24">
        <v>1</v>
      </c>
      <c r="U49" s="24">
        <v>0.99948000000000004</v>
      </c>
      <c r="V49" s="24">
        <v>4.283E-2</v>
      </c>
      <c r="W49" s="24">
        <v>0.93976000000000004</v>
      </c>
      <c r="X49" s="25">
        <v>-0.10292999999999999</v>
      </c>
      <c r="Y49" s="25">
        <v>-0.10072</v>
      </c>
      <c r="Z49" s="25">
        <v>-0.14635999999999999</v>
      </c>
      <c r="AA49" s="25">
        <v>-0.14903</v>
      </c>
      <c r="AB49" s="25">
        <v>-9.0630000000000002E-2</v>
      </c>
      <c r="AC49" s="24">
        <v>9.2009999999999995E-2</v>
      </c>
      <c r="AD49" s="25">
        <v>-7.9680000000000001E-2</v>
      </c>
      <c r="AE49" s="25">
        <v>-0.11552</v>
      </c>
      <c r="AF49" s="25">
        <v>-0.12157</v>
      </c>
      <c r="AG49" s="24">
        <v>7.5700000000000003E-3</v>
      </c>
      <c r="AN49" s="23" t="s">
        <v>26</v>
      </c>
      <c r="AO49" s="24">
        <v>0.29103000000000001</v>
      </c>
      <c r="AP49" s="25">
        <v>-9.6790000000000001E-2</v>
      </c>
      <c r="AQ49" s="24">
        <v>0.98021000000000003</v>
      </c>
      <c r="AR49" s="24">
        <v>0.84101000000000004</v>
      </c>
      <c r="AS49" s="24">
        <v>0.86233000000000004</v>
      </c>
      <c r="AT49" s="24">
        <v>1</v>
      </c>
      <c r="AU49" s="24">
        <v>0.99924999999999997</v>
      </c>
      <c r="AV49" s="24">
        <v>0.10258</v>
      </c>
      <c r="AW49" s="24">
        <v>0.89883000000000002</v>
      </c>
      <c r="AX49" s="25">
        <v>-1.4499999999999999E-3</v>
      </c>
      <c r="AY49" s="25">
        <v>-3.8850000000000003E-2</v>
      </c>
      <c r="AZ49" s="25">
        <v>-0.16261999999999999</v>
      </c>
      <c r="BA49" s="25">
        <v>-0.22946</v>
      </c>
      <c r="BB49" s="25">
        <v>-0.10193000000000001</v>
      </c>
      <c r="BC49" s="24">
        <v>0.10360999999999999</v>
      </c>
      <c r="BD49" s="25">
        <v>-0.22073000000000001</v>
      </c>
      <c r="BE49" s="25">
        <v>-0.13980000000000001</v>
      </c>
      <c r="BF49" s="25">
        <v>-0.23694000000000001</v>
      </c>
      <c r="BG49" s="24">
        <v>0.10789</v>
      </c>
    </row>
    <row r="50" spans="14:59" ht="15" x14ac:dyDescent="0.2">
      <c r="N50" s="23" t="s">
        <v>27</v>
      </c>
      <c r="O50" s="24">
        <v>0.27411999999999997</v>
      </c>
      <c r="P50" s="25">
        <v>-0.28393000000000002</v>
      </c>
      <c r="Q50" s="24">
        <v>0.99068999999999996</v>
      </c>
      <c r="R50" s="24">
        <v>0.88917000000000002</v>
      </c>
      <c r="S50" s="24">
        <v>0.90812999999999999</v>
      </c>
      <c r="T50" s="24">
        <v>0.99948000000000004</v>
      </c>
      <c r="U50" s="24">
        <v>1</v>
      </c>
      <c r="V50" s="24">
        <v>4.641E-2</v>
      </c>
      <c r="W50" s="24">
        <v>0.93545</v>
      </c>
      <c r="X50" s="25">
        <v>-0.11314</v>
      </c>
      <c r="Y50" s="25">
        <v>-0.11073</v>
      </c>
      <c r="Z50" s="25">
        <v>-0.16005</v>
      </c>
      <c r="AA50" s="25">
        <v>-0.13907</v>
      </c>
      <c r="AB50" s="25">
        <v>-8.3510000000000001E-2</v>
      </c>
      <c r="AC50" s="24">
        <v>8.4849999999999995E-2</v>
      </c>
      <c r="AD50" s="25">
        <v>-8.0530000000000004E-2</v>
      </c>
      <c r="AE50" s="25">
        <v>-0.12010999999999999</v>
      </c>
      <c r="AF50" s="25">
        <v>-0.12612999999999999</v>
      </c>
      <c r="AG50" s="24">
        <v>1.17E-2</v>
      </c>
      <c r="AN50" s="23" t="s">
        <v>27</v>
      </c>
      <c r="AO50" s="24">
        <v>0.28928999999999999</v>
      </c>
      <c r="AP50" s="25">
        <v>-9.7509999999999999E-2</v>
      </c>
      <c r="AQ50" s="24">
        <v>0.98109999999999997</v>
      </c>
      <c r="AR50" s="24">
        <v>0.84470999999999996</v>
      </c>
      <c r="AS50" s="24">
        <v>0.86575999999999997</v>
      </c>
      <c r="AT50" s="24">
        <v>0.99924999999999997</v>
      </c>
      <c r="AU50" s="24">
        <v>1</v>
      </c>
      <c r="AV50" s="24">
        <v>0.10224</v>
      </c>
      <c r="AW50" s="24">
        <v>0.8972</v>
      </c>
      <c r="AX50" s="25">
        <v>-3.7100000000000002E-3</v>
      </c>
      <c r="AY50" s="25">
        <v>-4.4519999999999997E-2</v>
      </c>
      <c r="AZ50" s="25">
        <v>-0.15448000000000001</v>
      </c>
      <c r="BA50" s="25">
        <v>-0.22966</v>
      </c>
      <c r="BB50" s="25">
        <v>-0.10123</v>
      </c>
      <c r="BC50" s="24">
        <v>0.10289</v>
      </c>
      <c r="BD50" s="25">
        <v>-0.21196000000000001</v>
      </c>
      <c r="BE50" s="25">
        <v>-0.13905999999999999</v>
      </c>
      <c r="BF50" s="25">
        <v>-0.24121000000000001</v>
      </c>
      <c r="BG50" s="24">
        <v>0.10649</v>
      </c>
    </row>
    <row r="51" spans="14:59" ht="15" x14ac:dyDescent="0.2">
      <c r="N51" s="23" t="s">
        <v>28</v>
      </c>
      <c r="O51" s="25">
        <v>-6.4630000000000007E-2</v>
      </c>
      <c r="P51" s="25">
        <v>-2.172E-2</v>
      </c>
      <c r="Q51" s="24">
        <v>3.7900000000000003E-2</v>
      </c>
      <c r="R51" s="25">
        <v>-3.567E-2</v>
      </c>
      <c r="S51" s="25">
        <v>-3.4189999999999998E-2</v>
      </c>
      <c r="T51" s="24">
        <v>4.283E-2</v>
      </c>
      <c r="U51" s="24">
        <v>4.641E-2</v>
      </c>
      <c r="V51" s="24">
        <v>1</v>
      </c>
      <c r="W51" s="24">
        <v>1.044E-2</v>
      </c>
      <c r="X51" s="25">
        <v>-2.4070000000000001E-2</v>
      </c>
      <c r="Y51" s="25">
        <v>-7.7240000000000003E-2</v>
      </c>
      <c r="Z51" s="25">
        <v>-5.0479999999999997E-2</v>
      </c>
      <c r="AA51" s="25">
        <v>-0.22574</v>
      </c>
      <c r="AB51" s="25">
        <v>-2.017E-2</v>
      </c>
      <c r="AC51" s="24">
        <v>1.2319999999999999E-2</v>
      </c>
      <c r="AD51" s="25">
        <v>-4.2900000000000004E-3</v>
      </c>
      <c r="AE51" s="25">
        <v>-0.11817</v>
      </c>
      <c r="AF51" s="24">
        <v>0.14191000000000001</v>
      </c>
      <c r="AG51" s="24">
        <v>8.7470000000000006E-2</v>
      </c>
      <c r="AN51" s="23" t="s">
        <v>28</v>
      </c>
      <c r="AO51" s="25">
        <v>-0.10527</v>
      </c>
      <c r="AP51" s="25">
        <v>-0.14198</v>
      </c>
      <c r="AQ51" s="24">
        <v>9.6149999999999999E-2</v>
      </c>
      <c r="AR51" s="24">
        <v>9.4560000000000005E-2</v>
      </c>
      <c r="AS51" s="24">
        <v>6.1600000000000002E-2</v>
      </c>
      <c r="AT51" s="24">
        <v>0.10258</v>
      </c>
      <c r="AU51" s="24">
        <v>0.10224</v>
      </c>
      <c r="AV51" s="24">
        <v>1</v>
      </c>
      <c r="AW51" s="24">
        <v>2.1499999999999998E-2</v>
      </c>
      <c r="AX51" s="25">
        <v>-5.2339999999999998E-2</v>
      </c>
      <c r="AY51" s="25">
        <v>-8.6900000000000005E-2</v>
      </c>
      <c r="AZ51" s="25">
        <v>-6.0499999999999998E-2</v>
      </c>
      <c r="BA51" s="25">
        <v>-5.7029999999999997E-2</v>
      </c>
      <c r="BB51" s="24">
        <v>2.315E-2</v>
      </c>
      <c r="BC51" s="25">
        <v>-2.7009999999999999E-2</v>
      </c>
      <c r="BD51" s="25">
        <v>-0.13669999999999999</v>
      </c>
      <c r="BE51" s="25">
        <v>-0.11069</v>
      </c>
      <c r="BF51" s="25">
        <v>-3.015E-2</v>
      </c>
      <c r="BG51" s="24">
        <v>5.7320000000000003E-2</v>
      </c>
    </row>
    <row r="52" spans="14:59" ht="15" x14ac:dyDescent="0.2">
      <c r="N52" s="23" t="s">
        <v>29</v>
      </c>
      <c r="O52" s="24">
        <v>0.47249999999999998</v>
      </c>
      <c r="P52" s="25">
        <v>-0.17394999999999999</v>
      </c>
      <c r="Q52" s="24">
        <v>0.90376999999999996</v>
      </c>
      <c r="R52" s="24">
        <v>0.74663999999999997</v>
      </c>
      <c r="S52" s="24">
        <v>0.77837000000000001</v>
      </c>
      <c r="T52" s="24">
        <v>0.93976000000000004</v>
      </c>
      <c r="U52" s="24">
        <v>0.93545</v>
      </c>
      <c r="V52" s="24">
        <v>1.044E-2</v>
      </c>
      <c r="W52" s="24">
        <v>1</v>
      </c>
      <c r="X52" s="24">
        <v>0.27133000000000002</v>
      </c>
      <c r="Y52" s="24">
        <v>0.26432</v>
      </c>
      <c r="Z52" s="24">
        <v>0.14055999999999999</v>
      </c>
      <c r="AA52" s="25">
        <v>-0.57515000000000005</v>
      </c>
      <c r="AB52" s="25">
        <v>-0.52324000000000004</v>
      </c>
      <c r="AC52" s="24">
        <v>0.52375000000000005</v>
      </c>
      <c r="AD52" s="25">
        <v>-0.12313</v>
      </c>
      <c r="AE52" s="25">
        <v>-1.0059999999999999E-2</v>
      </c>
      <c r="AF52" s="25">
        <v>-9.2780000000000001E-2</v>
      </c>
      <c r="AG52" s="25">
        <v>-0.19903000000000001</v>
      </c>
      <c r="AN52" s="23" t="s">
        <v>29</v>
      </c>
      <c r="AO52" s="24">
        <v>0.58045000000000002</v>
      </c>
      <c r="AP52" s="25">
        <v>-0.22814000000000001</v>
      </c>
      <c r="AQ52" s="24">
        <v>0.84209999999999996</v>
      </c>
      <c r="AR52" s="24">
        <v>0.70513999999999999</v>
      </c>
      <c r="AS52" s="24">
        <v>0.72787000000000002</v>
      </c>
      <c r="AT52" s="24">
        <v>0.89883000000000002</v>
      </c>
      <c r="AU52" s="24">
        <v>0.8972</v>
      </c>
      <c r="AV52" s="24">
        <v>2.1499999999999998E-2</v>
      </c>
      <c r="AW52" s="24">
        <v>1</v>
      </c>
      <c r="AX52" s="24">
        <v>0.43520999999999999</v>
      </c>
      <c r="AY52" s="24">
        <v>0.38231999999999999</v>
      </c>
      <c r="AZ52" s="24">
        <v>0.15262999999999999</v>
      </c>
      <c r="BA52" s="25">
        <v>-0.67405999999999999</v>
      </c>
      <c r="BB52" s="25">
        <v>-0.56796000000000002</v>
      </c>
      <c r="BC52" s="24">
        <v>0.5696</v>
      </c>
      <c r="BD52" s="25">
        <v>-0.23754</v>
      </c>
      <c r="BE52" s="25">
        <v>-8.6599999999999996E-2</v>
      </c>
      <c r="BF52" s="25">
        <v>-0.36077999999999999</v>
      </c>
      <c r="BG52" s="25">
        <v>-0.15731999999999999</v>
      </c>
    </row>
    <row r="53" spans="14:59" ht="15" x14ac:dyDescent="0.2">
      <c r="N53" s="23" t="s">
        <v>30</v>
      </c>
      <c r="O53" s="24">
        <v>0.29100999999999999</v>
      </c>
      <c r="P53" s="25">
        <v>-0.20619000000000001</v>
      </c>
      <c r="Q53" s="25">
        <v>-0.17917</v>
      </c>
      <c r="R53" s="25">
        <v>-0.45594000000000001</v>
      </c>
      <c r="S53" s="25">
        <v>-0.42243000000000003</v>
      </c>
      <c r="T53" s="25">
        <v>-0.10292999999999999</v>
      </c>
      <c r="U53" s="25">
        <v>-0.11314</v>
      </c>
      <c r="V53" s="25">
        <v>-2.4070000000000001E-2</v>
      </c>
      <c r="W53" s="24">
        <v>0.27133000000000002</v>
      </c>
      <c r="X53" s="24">
        <v>1</v>
      </c>
      <c r="Y53" s="24">
        <v>0.82648999999999995</v>
      </c>
      <c r="Z53" s="24">
        <v>0.42110999999999998</v>
      </c>
      <c r="AA53" s="25">
        <v>-0.69711000000000001</v>
      </c>
      <c r="AB53" s="25">
        <v>-0.48858000000000001</v>
      </c>
      <c r="AC53" s="24">
        <v>0.49099999999999999</v>
      </c>
      <c r="AD53" s="25">
        <v>-0.22692999999999999</v>
      </c>
      <c r="AE53" s="24">
        <v>0.17523</v>
      </c>
      <c r="AF53" s="24">
        <v>1.9769999999999999E-2</v>
      </c>
      <c r="AG53" s="25">
        <v>-0.25313999999999998</v>
      </c>
      <c r="AN53" s="23" t="s">
        <v>30</v>
      </c>
      <c r="AO53" s="24">
        <v>0.35500999999999999</v>
      </c>
      <c r="AP53" s="25">
        <v>-0.30685000000000001</v>
      </c>
      <c r="AQ53" s="25">
        <v>-0.10415000000000001</v>
      </c>
      <c r="AR53" s="25">
        <v>-0.30246000000000001</v>
      </c>
      <c r="AS53" s="25">
        <v>-0.27522000000000002</v>
      </c>
      <c r="AT53" s="25">
        <v>-1.4499999999999999E-3</v>
      </c>
      <c r="AU53" s="25">
        <v>-3.7100000000000002E-3</v>
      </c>
      <c r="AV53" s="25">
        <v>-5.2339999999999998E-2</v>
      </c>
      <c r="AW53" s="24">
        <v>0.43520999999999999</v>
      </c>
      <c r="AX53" s="24">
        <v>1</v>
      </c>
      <c r="AY53" s="24">
        <v>0.76249999999999996</v>
      </c>
      <c r="AZ53" s="24">
        <v>0.32665</v>
      </c>
      <c r="BA53" s="25">
        <v>-0.56798999999999999</v>
      </c>
      <c r="BB53" s="25">
        <v>-0.45151999999999998</v>
      </c>
      <c r="BC53" s="24">
        <v>0.45361000000000001</v>
      </c>
      <c r="BD53" s="25">
        <v>-0.34571000000000002</v>
      </c>
      <c r="BE53" s="24">
        <v>0.12236</v>
      </c>
      <c r="BF53" s="25">
        <v>-7.7049999999999993E-2</v>
      </c>
      <c r="BG53" s="25">
        <v>-0.32241999999999998</v>
      </c>
    </row>
    <row r="54" spans="14:59" ht="15" x14ac:dyDescent="0.2">
      <c r="N54" s="23" t="s">
        <v>32</v>
      </c>
      <c r="O54" s="24">
        <v>9.2439999999999994E-2</v>
      </c>
      <c r="P54" s="24">
        <v>1.9449999999999999E-2</v>
      </c>
      <c r="Q54" s="25">
        <v>-0.21573999999999999</v>
      </c>
      <c r="R54" s="25">
        <v>-0.32569999999999999</v>
      </c>
      <c r="S54" s="25">
        <v>-0.29581000000000002</v>
      </c>
      <c r="T54" s="25">
        <v>-0.14635999999999999</v>
      </c>
      <c r="U54" s="25">
        <v>-0.16005</v>
      </c>
      <c r="V54" s="25">
        <v>-5.0479999999999997E-2</v>
      </c>
      <c r="W54" s="24">
        <v>0.14055999999999999</v>
      </c>
      <c r="X54" s="24">
        <v>0.42110999999999998</v>
      </c>
      <c r="Y54" s="24">
        <v>0.37703999999999999</v>
      </c>
      <c r="Z54" s="24">
        <v>1</v>
      </c>
      <c r="AA54" s="25">
        <v>-0.24460999999999999</v>
      </c>
      <c r="AB54" s="25">
        <v>-0.34687000000000001</v>
      </c>
      <c r="AC54" s="24">
        <v>0.34886</v>
      </c>
      <c r="AD54" s="25">
        <v>-4.3679999999999997E-2</v>
      </c>
      <c r="AE54" s="24">
        <v>0.27617000000000003</v>
      </c>
      <c r="AF54" s="24">
        <v>3.7679999999999998E-2</v>
      </c>
      <c r="AG54" s="25">
        <v>-0.32941999999999999</v>
      </c>
      <c r="AN54" s="23" t="s">
        <v>32</v>
      </c>
      <c r="AO54" s="24">
        <v>6.8459999999999993E-2</v>
      </c>
      <c r="AP54" s="25">
        <v>-6.6850000000000007E-2</v>
      </c>
      <c r="AQ54" s="25">
        <v>-0.24584</v>
      </c>
      <c r="AR54" s="25">
        <v>-0.27017000000000002</v>
      </c>
      <c r="AS54" s="25">
        <v>-0.26343</v>
      </c>
      <c r="AT54" s="25">
        <v>-0.16261999999999999</v>
      </c>
      <c r="AU54" s="25">
        <v>-0.15448000000000001</v>
      </c>
      <c r="AV54" s="25">
        <v>-6.0499999999999998E-2</v>
      </c>
      <c r="AW54" s="24">
        <v>0.15262999999999999</v>
      </c>
      <c r="AX54" s="24">
        <v>0.32665</v>
      </c>
      <c r="AY54" s="24">
        <v>0.27593000000000001</v>
      </c>
      <c r="AZ54" s="24">
        <v>1</v>
      </c>
      <c r="BA54" s="25">
        <v>-0.24243999999999999</v>
      </c>
      <c r="BB54" s="25">
        <v>-6.8640000000000007E-2</v>
      </c>
      <c r="BC54" s="24">
        <v>7.0660000000000001E-2</v>
      </c>
      <c r="BD54" s="25">
        <v>-2.9260000000000001E-2</v>
      </c>
      <c r="BE54" s="24">
        <v>0.12052</v>
      </c>
      <c r="BF54" s="25">
        <v>-8.5870000000000002E-2</v>
      </c>
      <c r="BG54" s="25">
        <v>-0.17651</v>
      </c>
    </row>
    <row r="55" spans="14:59" ht="15" x14ac:dyDescent="0.2">
      <c r="N55" s="23" t="s">
        <v>33</v>
      </c>
      <c r="O55" s="25">
        <v>-0.37855</v>
      </c>
      <c r="P55" s="24">
        <v>0.27977999999999997</v>
      </c>
      <c r="Q55" s="25">
        <v>-9.0079999999999993E-2</v>
      </c>
      <c r="R55" s="24">
        <v>0.31652000000000002</v>
      </c>
      <c r="S55" s="24">
        <v>0.27672000000000002</v>
      </c>
      <c r="T55" s="25">
        <v>-0.14903</v>
      </c>
      <c r="U55" s="25">
        <v>-0.13907</v>
      </c>
      <c r="V55" s="25">
        <v>-0.22574</v>
      </c>
      <c r="W55" s="25">
        <v>-0.57515000000000005</v>
      </c>
      <c r="X55" s="25">
        <v>-0.69711000000000001</v>
      </c>
      <c r="Y55" s="25">
        <v>-0.71831999999999996</v>
      </c>
      <c r="Z55" s="25">
        <v>-0.24460999999999999</v>
      </c>
      <c r="AA55" s="24">
        <v>1</v>
      </c>
      <c r="AB55" s="24">
        <v>0.38303999999999999</v>
      </c>
      <c r="AC55" s="25">
        <v>-0.38302999999999998</v>
      </c>
      <c r="AD55" s="24">
        <v>8.7239999999999998E-2</v>
      </c>
      <c r="AE55" s="25">
        <v>-1.9619999999999999E-2</v>
      </c>
      <c r="AF55" s="25">
        <v>-0.16778999999999999</v>
      </c>
      <c r="AG55" s="24">
        <v>0.19400000000000001</v>
      </c>
      <c r="AN55" s="23" t="s">
        <v>33</v>
      </c>
      <c r="AO55" s="25">
        <v>-0.41553000000000001</v>
      </c>
      <c r="AP55" s="24">
        <v>0.38602999999999998</v>
      </c>
      <c r="AQ55" s="25">
        <v>-0.16878000000000001</v>
      </c>
      <c r="AR55" s="24">
        <v>0.10843999999999999</v>
      </c>
      <c r="AS55" s="24">
        <v>8.9300000000000004E-2</v>
      </c>
      <c r="AT55" s="25">
        <v>-0.22946</v>
      </c>
      <c r="AU55" s="25">
        <v>-0.22966</v>
      </c>
      <c r="AV55" s="25">
        <v>-5.7029999999999997E-2</v>
      </c>
      <c r="AW55" s="25">
        <v>-0.67405999999999999</v>
      </c>
      <c r="AX55" s="25">
        <v>-0.56798999999999999</v>
      </c>
      <c r="AY55" s="25">
        <v>-0.53391999999999995</v>
      </c>
      <c r="AZ55" s="25">
        <v>-0.24243999999999999</v>
      </c>
      <c r="BA55" s="24">
        <v>1</v>
      </c>
      <c r="BB55" s="24">
        <v>0.49682999999999999</v>
      </c>
      <c r="BC55" s="25">
        <v>-0.49674000000000001</v>
      </c>
      <c r="BD55" s="24">
        <v>0.26089000000000001</v>
      </c>
      <c r="BE55" s="24">
        <v>0.14685999999999999</v>
      </c>
      <c r="BF55" s="24">
        <v>0.15869</v>
      </c>
      <c r="BG55" s="24">
        <v>0.33962999999999999</v>
      </c>
    </row>
    <row r="56" spans="14:59" ht="15" x14ac:dyDescent="0.2">
      <c r="N56" s="23" t="s">
        <v>34</v>
      </c>
      <c r="O56" s="25">
        <v>-0.48166999999999999</v>
      </c>
      <c r="P56" s="25">
        <v>-0.15184</v>
      </c>
      <c r="Q56" s="25">
        <v>-5.2630000000000003E-2</v>
      </c>
      <c r="R56" s="24">
        <v>9.7869999999999999E-2</v>
      </c>
      <c r="S56" s="24">
        <v>7.7799999999999994E-2</v>
      </c>
      <c r="T56" s="25">
        <v>-9.0630000000000002E-2</v>
      </c>
      <c r="U56" s="25">
        <v>-8.3510000000000001E-2</v>
      </c>
      <c r="V56" s="25">
        <v>-2.017E-2</v>
      </c>
      <c r="W56" s="25">
        <v>-0.52324000000000004</v>
      </c>
      <c r="X56" s="25">
        <v>-0.48858000000000001</v>
      </c>
      <c r="Y56" s="25">
        <v>-0.30114000000000002</v>
      </c>
      <c r="Z56" s="25">
        <v>-0.34687000000000001</v>
      </c>
      <c r="AA56" s="24">
        <v>0.38303999999999999</v>
      </c>
      <c r="AB56" s="24">
        <v>1</v>
      </c>
      <c r="AC56" s="25">
        <v>-0.99988999999999995</v>
      </c>
      <c r="AD56" s="24">
        <v>0.69071000000000005</v>
      </c>
      <c r="AE56" s="25">
        <v>-0.26428000000000001</v>
      </c>
      <c r="AF56" s="25">
        <v>-5.5100000000000003E-2</v>
      </c>
      <c r="AG56" s="24">
        <v>0.33235999999999999</v>
      </c>
      <c r="AN56" s="23" t="s">
        <v>34</v>
      </c>
      <c r="AO56" s="25">
        <v>-0.53059999999999996</v>
      </c>
      <c r="AP56" s="25">
        <v>-0.15184</v>
      </c>
      <c r="AQ56" s="25">
        <v>-0.11761000000000001</v>
      </c>
      <c r="AR56" s="24">
        <v>5.8299999999999998E-2</v>
      </c>
      <c r="AS56" s="24">
        <v>4.113E-2</v>
      </c>
      <c r="AT56" s="25">
        <v>-0.10193000000000001</v>
      </c>
      <c r="AU56" s="25">
        <v>-0.10123</v>
      </c>
      <c r="AV56" s="24">
        <v>2.315E-2</v>
      </c>
      <c r="AW56" s="25">
        <v>-0.56796000000000002</v>
      </c>
      <c r="AX56" s="25">
        <v>-0.45151999999999998</v>
      </c>
      <c r="AY56" s="25">
        <v>-0.34405999999999998</v>
      </c>
      <c r="AZ56" s="25">
        <v>-6.8640000000000007E-2</v>
      </c>
      <c r="BA56" s="24">
        <v>0.49682999999999999</v>
      </c>
      <c r="BB56" s="24">
        <v>1</v>
      </c>
      <c r="BC56" s="25">
        <v>-0.99987999999999999</v>
      </c>
      <c r="BD56" s="24">
        <v>0.69330999999999998</v>
      </c>
      <c r="BE56" s="25">
        <v>-0.26301000000000002</v>
      </c>
      <c r="BF56" s="25">
        <v>-5.5100000000000003E-2</v>
      </c>
      <c r="BG56" s="24">
        <v>0.30362</v>
      </c>
    </row>
    <row r="57" spans="14:59" ht="15" x14ac:dyDescent="0.2">
      <c r="N57" s="23" t="s">
        <v>35</v>
      </c>
      <c r="O57" s="24">
        <v>0.48318</v>
      </c>
      <c r="P57" s="24">
        <v>0.15007000000000001</v>
      </c>
      <c r="Q57" s="24">
        <v>5.3789999999999998E-2</v>
      </c>
      <c r="R57" s="25">
        <v>-9.715E-2</v>
      </c>
      <c r="S57" s="25">
        <v>-7.6960000000000001E-2</v>
      </c>
      <c r="T57" s="24">
        <v>9.2009999999999995E-2</v>
      </c>
      <c r="U57" s="24">
        <v>8.4849999999999995E-2</v>
      </c>
      <c r="V57" s="24">
        <v>1.2319999999999999E-2</v>
      </c>
      <c r="W57" s="24">
        <v>0.52375000000000005</v>
      </c>
      <c r="X57" s="24">
        <v>0.49099999999999999</v>
      </c>
      <c r="Y57" s="24">
        <v>0.30375000000000002</v>
      </c>
      <c r="Z57" s="24">
        <v>0.34886</v>
      </c>
      <c r="AA57" s="25">
        <v>-0.38302999999999998</v>
      </c>
      <c r="AB57" s="25">
        <v>-0.99988999999999995</v>
      </c>
      <c r="AC57" s="24">
        <v>1</v>
      </c>
      <c r="AD57" s="25">
        <v>-0.69077</v>
      </c>
      <c r="AE57" s="24">
        <v>0.26530999999999999</v>
      </c>
      <c r="AF57" s="24">
        <v>5.509E-2</v>
      </c>
      <c r="AG57" s="25">
        <v>-0.33235999999999999</v>
      </c>
      <c r="AN57" s="23" t="s">
        <v>35</v>
      </c>
      <c r="AO57" s="24">
        <v>0.53237000000000001</v>
      </c>
      <c r="AP57" s="24">
        <v>0.15007000000000001</v>
      </c>
      <c r="AQ57" s="24">
        <v>0.11939</v>
      </c>
      <c r="AR57" s="25">
        <v>-5.6390000000000003E-2</v>
      </c>
      <c r="AS57" s="25">
        <v>-3.916E-2</v>
      </c>
      <c r="AT57" s="24">
        <v>0.10360999999999999</v>
      </c>
      <c r="AU57" s="24">
        <v>0.10289</v>
      </c>
      <c r="AV57" s="25">
        <v>-2.7009999999999999E-2</v>
      </c>
      <c r="AW57" s="24">
        <v>0.5696</v>
      </c>
      <c r="AX57" s="24">
        <v>0.45361000000000001</v>
      </c>
      <c r="AY57" s="24">
        <v>0.34771999999999997</v>
      </c>
      <c r="AZ57" s="24">
        <v>7.0660000000000001E-2</v>
      </c>
      <c r="BA57" s="25">
        <v>-0.49674000000000001</v>
      </c>
      <c r="BB57" s="25">
        <v>-0.99987999999999999</v>
      </c>
      <c r="BC57" s="24">
        <v>1</v>
      </c>
      <c r="BD57" s="25">
        <v>-0.69274999999999998</v>
      </c>
      <c r="BE57" s="24">
        <v>0.26494000000000001</v>
      </c>
      <c r="BF57" s="24">
        <v>5.509E-2</v>
      </c>
      <c r="BG57" s="25">
        <v>-0.30363000000000001</v>
      </c>
    </row>
    <row r="58" spans="14:59" ht="30" x14ac:dyDescent="0.2">
      <c r="N58" s="23" t="s">
        <v>36</v>
      </c>
      <c r="O58" s="25">
        <v>-0.27199000000000001</v>
      </c>
      <c r="P58" s="25">
        <v>-3.8780000000000002E-2</v>
      </c>
      <c r="Q58" s="25">
        <v>-6.2469999999999998E-2</v>
      </c>
      <c r="R58" s="25">
        <v>-3.7319999999999999E-2</v>
      </c>
      <c r="S58" s="25">
        <v>-4.0259999999999997E-2</v>
      </c>
      <c r="T58" s="25">
        <v>-7.9680000000000001E-2</v>
      </c>
      <c r="U58" s="25">
        <v>-8.0530000000000004E-2</v>
      </c>
      <c r="V58" s="25">
        <v>-4.2900000000000004E-3</v>
      </c>
      <c r="W58" s="25">
        <v>-0.12313</v>
      </c>
      <c r="X58" s="25">
        <v>-0.22692999999999999</v>
      </c>
      <c r="Y58" s="25">
        <v>-7.9619999999999996E-2</v>
      </c>
      <c r="Z58" s="25">
        <v>-4.3679999999999997E-2</v>
      </c>
      <c r="AA58" s="24">
        <v>8.7239999999999998E-2</v>
      </c>
      <c r="AB58" s="24">
        <v>0.69071000000000005</v>
      </c>
      <c r="AC58" s="25">
        <v>-0.69077</v>
      </c>
      <c r="AD58" s="24">
        <v>1</v>
      </c>
      <c r="AE58" s="25">
        <v>-5.9200000000000003E-2</v>
      </c>
      <c r="AF58" s="25">
        <v>-3.5479999999999998E-2</v>
      </c>
      <c r="AG58" s="25">
        <v>-2.8680000000000001E-2</v>
      </c>
      <c r="AN58" s="23" t="s">
        <v>36</v>
      </c>
      <c r="AO58" s="25">
        <v>-0.31418000000000001</v>
      </c>
      <c r="AP58" s="25">
        <v>-2.8459999999999999E-2</v>
      </c>
      <c r="AQ58" s="25">
        <v>-0.18695000000000001</v>
      </c>
      <c r="AR58" s="25">
        <v>-8.14E-2</v>
      </c>
      <c r="AS58" s="25">
        <v>-8.8910000000000003E-2</v>
      </c>
      <c r="AT58" s="25">
        <v>-0.22073000000000001</v>
      </c>
      <c r="AU58" s="25">
        <v>-0.21196000000000001</v>
      </c>
      <c r="AV58" s="25">
        <v>-0.13669999999999999</v>
      </c>
      <c r="AW58" s="25">
        <v>-0.23754</v>
      </c>
      <c r="AX58" s="25">
        <v>-0.34571000000000002</v>
      </c>
      <c r="AY58" s="25">
        <v>-0.17907000000000001</v>
      </c>
      <c r="AZ58" s="25">
        <v>-2.9260000000000001E-2</v>
      </c>
      <c r="BA58" s="24">
        <v>0.26089000000000001</v>
      </c>
      <c r="BB58" s="24">
        <v>0.69330999999999998</v>
      </c>
      <c r="BC58" s="25">
        <v>-0.69274999999999998</v>
      </c>
      <c r="BD58" s="24">
        <v>1</v>
      </c>
      <c r="BE58" s="25">
        <v>-4.0500000000000001E-2</v>
      </c>
      <c r="BF58" s="24">
        <v>9.3439999999999995E-2</v>
      </c>
      <c r="BG58" s="25">
        <v>-7.3099999999999997E-3</v>
      </c>
    </row>
    <row r="59" spans="14:59" ht="15" x14ac:dyDescent="0.2">
      <c r="N59" s="23" t="s">
        <v>50</v>
      </c>
      <c r="O59" s="24">
        <v>9.7769999999999996E-2</v>
      </c>
      <c r="P59" s="24">
        <v>7.0129999999999998E-2</v>
      </c>
      <c r="Q59" s="25">
        <v>-0.14241000000000001</v>
      </c>
      <c r="R59" s="25">
        <v>-0.16732</v>
      </c>
      <c r="S59" s="25">
        <v>-0.16073999999999999</v>
      </c>
      <c r="T59" s="25">
        <v>-0.11552</v>
      </c>
      <c r="U59" s="25">
        <v>-0.12010999999999999</v>
      </c>
      <c r="V59" s="25">
        <v>-0.11817</v>
      </c>
      <c r="W59" s="25">
        <v>-1.0059999999999999E-2</v>
      </c>
      <c r="X59" s="24">
        <v>0.17523</v>
      </c>
      <c r="Y59" s="24">
        <v>0.3145</v>
      </c>
      <c r="Z59" s="24">
        <v>0.27617000000000003</v>
      </c>
      <c r="AA59" s="25">
        <v>-1.9619999999999999E-2</v>
      </c>
      <c r="AB59" s="25">
        <v>-0.26428000000000001</v>
      </c>
      <c r="AC59" s="24">
        <v>0.26530999999999999</v>
      </c>
      <c r="AD59" s="25">
        <v>-5.9200000000000003E-2</v>
      </c>
      <c r="AE59" s="24">
        <v>1</v>
      </c>
      <c r="AF59" s="25">
        <v>-4.4179999999999997E-2</v>
      </c>
      <c r="AG59" s="25">
        <v>-3.5389999999999998E-2</v>
      </c>
      <c r="AN59" s="23" t="s">
        <v>50</v>
      </c>
      <c r="AO59" s="24">
        <v>8.8050000000000003E-2</v>
      </c>
      <c r="AP59" s="24">
        <v>8.294E-2</v>
      </c>
      <c r="AQ59" s="25">
        <v>-0.15553</v>
      </c>
      <c r="AR59" s="25">
        <v>-0.12672</v>
      </c>
      <c r="AS59" s="25">
        <v>-0.11559</v>
      </c>
      <c r="AT59" s="25">
        <v>-0.13980000000000001</v>
      </c>
      <c r="AU59" s="25">
        <v>-0.13905999999999999</v>
      </c>
      <c r="AV59" s="25">
        <v>-0.11069</v>
      </c>
      <c r="AW59" s="25">
        <v>-8.6599999999999996E-2</v>
      </c>
      <c r="AX59" s="24">
        <v>0.12236</v>
      </c>
      <c r="AY59" s="24">
        <v>0.26384999999999997</v>
      </c>
      <c r="AZ59" s="24">
        <v>0.12052</v>
      </c>
      <c r="BA59" s="24">
        <v>0.14685999999999999</v>
      </c>
      <c r="BB59" s="25">
        <v>-0.26301000000000002</v>
      </c>
      <c r="BC59" s="24">
        <v>0.26494000000000001</v>
      </c>
      <c r="BD59" s="25">
        <v>-4.0500000000000001E-2</v>
      </c>
      <c r="BE59" s="24">
        <v>1</v>
      </c>
      <c r="BF59" s="24">
        <v>6.8399999999999997E-3</v>
      </c>
      <c r="BG59" s="24">
        <v>2.7810000000000001E-2</v>
      </c>
    </row>
    <row r="60" spans="14:59" ht="15" x14ac:dyDescent="0.2">
      <c r="N60" s="23" t="s">
        <v>37</v>
      </c>
      <c r="O60" s="25">
        <v>-2.3560000000000001E-2</v>
      </c>
      <c r="P60" s="24">
        <v>0.39761000000000002</v>
      </c>
      <c r="Q60" s="25">
        <v>-0.12870000000000001</v>
      </c>
      <c r="R60" s="25">
        <v>-0.18720999999999999</v>
      </c>
      <c r="S60" s="25">
        <v>-0.18143000000000001</v>
      </c>
      <c r="T60" s="25">
        <v>-0.12157</v>
      </c>
      <c r="U60" s="25">
        <v>-0.12612999999999999</v>
      </c>
      <c r="V60" s="24">
        <v>0.14191000000000001</v>
      </c>
      <c r="W60" s="25">
        <v>-9.2780000000000001E-2</v>
      </c>
      <c r="X60" s="24">
        <v>1.9769999999999999E-2</v>
      </c>
      <c r="Y60" s="24">
        <v>4.2759999999999999E-2</v>
      </c>
      <c r="Z60" s="24">
        <v>3.7679999999999998E-2</v>
      </c>
      <c r="AA60" s="25">
        <v>-0.16778999999999999</v>
      </c>
      <c r="AB60" s="25">
        <v>-5.5100000000000003E-2</v>
      </c>
      <c r="AC60" s="24">
        <v>5.509E-2</v>
      </c>
      <c r="AD60" s="25">
        <v>-3.5479999999999998E-2</v>
      </c>
      <c r="AE60" s="25">
        <v>-4.4179999999999997E-2</v>
      </c>
      <c r="AF60" s="24">
        <v>1</v>
      </c>
      <c r="AG60" s="24">
        <v>0.44135000000000002</v>
      </c>
      <c r="AN60" s="23" t="s">
        <v>37</v>
      </c>
      <c r="AO60" s="25">
        <v>-0.11196</v>
      </c>
      <c r="AP60" s="24">
        <v>1.55E-2</v>
      </c>
      <c r="AQ60" s="25">
        <v>-0.23916000000000001</v>
      </c>
      <c r="AR60" s="25">
        <v>-0.21672</v>
      </c>
      <c r="AS60" s="25">
        <v>-0.22714000000000001</v>
      </c>
      <c r="AT60" s="25">
        <v>-0.23694000000000001</v>
      </c>
      <c r="AU60" s="25">
        <v>-0.24121000000000001</v>
      </c>
      <c r="AV60" s="25">
        <v>-3.015E-2</v>
      </c>
      <c r="AW60" s="25">
        <v>-0.36077999999999999</v>
      </c>
      <c r="AX60" s="25">
        <v>-7.7049999999999993E-2</v>
      </c>
      <c r="AY60" s="25">
        <v>-2.725E-2</v>
      </c>
      <c r="AZ60" s="25">
        <v>-8.5870000000000002E-2</v>
      </c>
      <c r="BA60" s="24">
        <v>0.15869</v>
      </c>
      <c r="BB60" s="25">
        <v>-5.5100000000000003E-2</v>
      </c>
      <c r="BC60" s="24">
        <v>5.509E-2</v>
      </c>
      <c r="BD60" s="24">
        <v>9.3439999999999995E-2</v>
      </c>
      <c r="BE60" s="24">
        <v>6.8399999999999997E-3</v>
      </c>
      <c r="BF60" s="24">
        <v>1</v>
      </c>
      <c r="BG60" s="24">
        <v>5.6829999999999999E-2</v>
      </c>
    </row>
    <row r="61" spans="14:59" ht="15" x14ac:dyDescent="0.2">
      <c r="N61" s="23" t="s">
        <v>38</v>
      </c>
      <c r="O61" s="25">
        <v>-0.10936999999999999</v>
      </c>
      <c r="P61" s="24">
        <v>0.20222000000000001</v>
      </c>
      <c r="Q61" s="24">
        <v>2.5909999999999999E-2</v>
      </c>
      <c r="R61" s="24">
        <v>0.10131999999999999</v>
      </c>
      <c r="S61" s="24">
        <v>9.1050000000000006E-2</v>
      </c>
      <c r="T61" s="24">
        <v>7.5700000000000003E-3</v>
      </c>
      <c r="U61" s="24">
        <v>1.17E-2</v>
      </c>
      <c r="V61" s="24">
        <v>8.7470000000000006E-2</v>
      </c>
      <c r="W61" s="25">
        <v>-0.19903000000000001</v>
      </c>
      <c r="X61" s="25">
        <v>-0.25313999999999998</v>
      </c>
      <c r="Y61" s="25">
        <v>-0.27181</v>
      </c>
      <c r="Z61" s="25">
        <v>-0.32941999999999999</v>
      </c>
      <c r="AA61" s="24">
        <v>0.19400000000000001</v>
      </c>
      <c r="AB61" s="24">
        <v>0.33235999999999999</v>
      </c>
      <c r="AC61" s="25">
        <v>-0.33235999999999999</v>
      </c>
      <c r="AD61" s="25">
        <v>-2.8680000000000001E-2</v>
      </c>
      <c r="AE61" s="25">
        <v>-3.5389999999999998E-2</v>
      </c>
      <c r="AF61" s="24">
        <v>0.44135000000000002</v>
      </c>
      <c r="AG61" s="24">
        <v>1</v>
      </c>
      <c r="AN61" s="23" t="s">
        <v>38</v>
      </c>
      <c r="AO61" s="25">
        <v>-9.9989999999999996E-2</v>
      </c>
      <c r="AP61" s="24">
        <v>0.30286000000000002</v>
      </c>
      <c r="AQ61" s="24">
        <v>0.11703</v>
      </c>
      <c r="AR61" s="24">
        <v>0.22248999999999999</v>
      </c>
      <c r="AS61" s="24">
        <v>0.22431000000000001</v>
      </c>
      <c r="AT61" s="24">
        <v>0.10789</v>
      </c>
      <c r="AU61" s="24">
        <v>0.10649</v>
      </c>
      <c r="AV61" s="24">
        <v>5.7320000000000003E-2</v>
      </c>
      <c r="AW61" s="25">
        <v>-0.15731999999999999</v>
      </c>
      <c r="AX61" s="25">
        <v>-0.32241999999999998</v>
      </c>
      <c r="AY61" s="25">
        <v>-0.30424000000000001</v>
      </c>
      <c r="AZ61" s="25">
        <v>-0.17651</v>
      </c>
      <c r="BA61" s="24">
        <v>0.33962999999999999</v>
      </c>
      <c r="BB61" s="24">
        <v>0.30362</v>
      </c>
      <c r="BC61" s="25">
        <v>-0.30363000000000001</v>
      </c>
      <c r="BD61" s="25">
        <v>-7.3099999999999997E-3</v>
      </c>
      <c r="BE61" s="24">
        <v>2.7810000000000001E-2</v>
      </c>
      <c r="BF61" s="24">
        <v>5.6829999999999999E-2</v>
      </c>
      <c r="BG61" s="24">
        <v>1</v>
      </c>
    </row>
  </sheetData>
  <mergeCells count="10">
    <mergeCell ref="N41:AG41"/>
    <mergeCell ref="AN41:BG41"/>
    <mergeCell ref="N42:AG42"/>
    <mergeCell ref="AN42:BG42"/>
    <mergeCell ref="A4:H4"/>
    <mergeCell ref="N4:U4"/>
    <mergeCell ref="AA4:AH4"/>
    <mergeCell ref="AN4:AT4"/>
    <mergeCell ref="N40:AG40"/>
    <mergeCell ref="AN40:BG40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61"/>
  <sheetViews>
    <sheetView topLeftCell="P1" zoomScale="70" zoomScaleNormal="70" workbookViewId="0">
      <selection activeCell="Y6" sqref="Y6"/>
    </sheetView>
  </sheetViews>
  <sheetFormatPr defaultRowHeight="15" x14ac:dyDescent="0.25"/>
  <cols>
    <col min="1" max="13" width="9.140625" style="34"/>
    <col min="14" max="14" width="13.7109375" style="34" customWidth="1"/>
    <col min="15" max="15" width="11.5703125" style="34" customWidth="1"/>
    <col min="16" max="16" width="7.5703125" style="34" bestFit="1" customWidth="1"/>
    <col min="17" max="17" width="9.140625" style="34" bestFit="1" customWidth="1"/>
    <col min="18" max="18" width="10" style="34" bestFit="1" customWidth="1"/>
    <col min="19" max="19" width="8.85546875" style="34" customWidth="1"/>
    <col min="20" max="20" width="6.28515625" style="34" customWidth="1"/>
    <col min="21" max="21" width="5.85546875" style="34" customWidth="1"/>
    <col min="22" max="22" width="6" style="34" customWidth="1"/>
    <col min="23" max="23" width="9.28515625" style="34" bestFit="1" customWidth="1"/>
    <col min="24" max="34" width="9.140625" style="34"/>
    <col min="35" max="35" width="8.140625" style="34" customWidth="1"/>
    <col min="36" max="38" width="9.140625" style="34"/>
    <col min="39" max="39" width="8.140625" style="34" bestFit="1" customWidth="1"/>
    <col min="40" max="40" width="8.7109375" style="34" bestFit="1" customWidth="1"/>
    <col min="41" max="41" width="9.140625" style="34"/>
    <col min="42" max="42" width="10.5703125" style="34" bestFit="1" customWidth="1"/>
    <col min="43" max="43" width="8.7109375" style="34" customWidth="1"/>
    <col min="44" max="44" width="10.85546875" style="34" bestFit="1" customWidth="1"/>
    <col min="45" max="51" width="9.140625" style="34"/>
    <col min="52" max="52" width="8.5703125" style="34" bestFit="1" customWidth="1"/>
    <col min="53" max="55" width="9.140625" style="34"/>
    <col min="56" max="56" width="7.85546875" style="34" bestFit="1" customWidth="1"/>
    <col min="57" max="16384" width="9.140625" style="34"/>
  </cols>
  <sheetData>
    <row r="1" spans="1:56" x14ac:dyDescent="0.25">
      <c r="A1" s="34" t="s">
        <v>98</v>
      </c>
      <c r="N1" s="34" t="s">
        <v>98</v>
      </c>
      <c r="AA1" s="34" t="s">
        <v>98</v>
      </c>
      <c r="AN1" s="34" t="s">
        <v>98</v>
      </c>
    </row>
    <row r="2" spans="1:56" ht="15.75" x14ac:dyDescent="0.25">
      <c r="A2" s="2" t="s">
        <v>1</v>
      </c>
      <c r="N2" s="2" t="s">
        <v>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4" t="s">
        <v>73</v>
      </c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 t="s">
        <v>2</v>
      </c>
      <c r="AO2" s="4"/>
      <c r="AP2" s="4"/>
      <c r="AQ2" s="4"/>
      <c r="AR2" s="4"/>
      <c r="AS2" s="4"/>
      <c r="AT2" s="4"/>
      <c r="AU2" s="4"/>
    </row>
    <row r="3" spans="1:56" ht="15.75" thickBot="1" x14ac:dyDescent="0.3">
      <c r="A3" s="34" t="s">
        <v>99</v>
      </c>
      <c r="N3" s="34" t="s">
        <v>99</v>
      </c>
      <c r="AA3" s="34" t="s">
        <v>99</v>
      </c>
      <c r="AN3" s="34" t="s">
        <v>99</v>
      </c>
    </row>
    <row r="4" spans="1:56" ht="15.75" x14ac:dyDescent="0.25">
      <c r="A4" s="22" t="s">
        <v>4</v>
      </c>
      <c r="B4" s="22"/>
      <c r="C4" s="22"/>
      <c r="D4" s="22"/>
      <c r="E4" s="22"/>
      <c r="F4" s="22"/>
      <c r="G4" s="22"/>
      <c r="H4" s="2"/>
      <c r="I4" s="2"/>
      <c r="J4" s="2"/>
      <c r="N4" s="22" t="s">
        <v>4</v>
      </c>
      <c r="O4" s="22"/>
      <c r="P4" s="22"/>
      <c r="Q4" s="22"/>
      <c r="R4" s="22"/>
      <c r="S4" s="22"/>
      <c r="T4" s="22"/>
      <c r="U4" s="7"/>
      <c r="V4" s="7"/>
      <c r="W4" s="2"/>
      <c r="X4" s="2"/>
      <c r="Y4" s="2"/>
      <c r="AA4" s="5" t="s">
        <v>4</v>
      </c>
      <c r="AB4" s="6"/>
      <c r="AC4" s="6"/>
      <c r="AD4" s="6"/>
      <c r="AE4" s="6"/>
      <c r="AF4" s="6"/>
      <c r="AG4" s="6"/>
      <c r="AH4" s="6"/>
      <c r="AI4" s="4"/>
      <c r="AJ4" s="4"/>
      <c r="AK4" s="4"/>
      <c r="AL4" s="4"/>
      <c r="AM4" s="4"/>
      <c r="AN4" s="5" t="s">
        <v>4</v>
      </c>
      <c r="AO4" s="6"/>
      <c r="AP4" s="6"/>
      <c r="AQ4" s="6"/>
      <c r="AR4" s="6"/>
      <c r="AS4" s="6"/>
      <c r="AT4" s="6"/>
      <c r="AU4" s="6"/>
      <c r="AX4" s="35" t="s">
        <v>5</v>
      </c>
      <c r="AY4" s="35"/>
      <c r="AZ4" s="35"/>
      <c r="BA4" s="35"/>
      <c r="BB4" s="35"/>
      <c r="BC4" s="35"/>
      <c r="BD4" s="35"/>
    </row>
    <row r="5" spans="1:56" ht="45" x14ac:dyDescent="0.25">
      <c r="A5" s="7" t="s">
        <v>6</v>
      </c>
      <c r="B5" s="7" t="s">
        <v>7</v>
      </c>
      <c r="C5" s="7" t="s">
        <v>8</v>
      </c>
      <c r="D5" s="7" t="s">
        <v>9</v>
      </c>
      <c r="E5" s="7" t="s">
        <v>11</v>
      </c>
      <c r="F5" s="7" t="s">
        <v>12</v>
      </c>
      <c r="G5" s="2"/>
      <c r="J5" s="7" t="s">
        <v>14</v>
      </c>
      <c r="K5" s="7" t="s">
        <v>100</v>
      </c>
      <c r="L5" s="7" t="s">
        <v>101</v>
      </c>
      <c r="N5" s="7" t="s">
        <v>6</v>
      </c>
      <c r="O5" s="7" t="s">
        <v>7</v>
      </c>
      <c r="P5" s="7" t="s">
        <v>8</v>
      </c>
      <c r="Q5" s="7" t="s">
        <v>9</v>
      </c>
      <c r="R5" s="7" t="s">
        <v>11</v>
      </c>
      <c r="S5" s="7" t="s">
        <v>12</v>
      </c>
      <c r="T5" s="2"/>
      <c r="U5" s="2"/>
      <c r="V5" s="2"/>
      <c r="W5" s="7" t="s">
        <v>14</v>
      </c>
      <c r="X5" s="7" t="s">
        <v>100</v>
      </c>
      <c r="Y5" s="7" t="s">
        <v>101</v>
      </c>
      <c r="AA5" s="10" t="s">
        <v>6</v>
      </c>
      <c r="AB5" s="11" t="s">
        <v>7</v>
      </c>
      <c r="AC5" s="11" t="s">
        <v>8</v>
      </c>
      <c r="AD5" s="11" t="s">
        <v>9</v>
      </c>
      <c r="AE5" s="11" t="s">
        <v>10</v>
      </c>
      <c r="AF5" s="11" t="s">
        <v>11</v>
      </c>
      <c r="AG5" s="11" t="s">
        <v>12</v>
      </c>
      <c r="AH5" s="11" t="s">
        <v>13</v>
      </c>
      <c r="AI5" s="4"/>
      <c r="AJ5" s="7" t="s">
        <v>14</v>
      </c>
      <c r="AK5" s="7" t="s">
        <v>15</v>
      </c>
      <c r="AL5" s="7" t="s">
        <v>16</v>
      </c>
      <c r="AM5" s="4"/>
      <c r="AN5" s="10" t="s">
        <v>6</v>
      </c>
      <c r="AO5" s="11" t="s">
        <v>7</v>
      </c>
      <c r="AP5" s="11" t="s">
        <v>8</v>
      </c>
      <c r="AQ5" s="11" t="s">
        <v>9</v>
      </c>
      <c r="AR5" s="11" t="s">
        <v>10</v>
      </c>
      <c r="AS5" s="11" t="s">
        <v>11</v>
      </c>
      <c r="AT5" s="11" t="s">
        <v>12</v>
      </c>
      <c r="AU5" s="11" t="s">
        <v>13</v>
      </c>
      <c r="AX5" s="35" t="s">
        <v>6</v>
      </c>
      <c r="AY5" s="35" t="s">
        <v>17</v>
      </c>
      <c r="AZ5" s="35" t="s">
        <v>18</v>
      </c>
      <c r="BA5" s="35" t="s">
        <v>19</v>
      </c>
      <c r="BB5" s="35" t="s">
        <v>18</v>
      </c>
      <c r="BC5" s="35" t="s">
        <v>20</v>
      </c>
      <c r="BD5" s="35" t="s">
        <v>18</v>
      </c>
    </row>
    <row r="6" spans="1:56" ht="15.75" x14ac:dyDescent="0.25">
      <c r="A6" s="7" t="s">
        <v>21</v>
      </c>
      <c r="B6" s="36">
        <v>185933</v>
      </c>
      <c r="C6" s="13">
        <v>36.577842599999997</v>
      </c>
      <c r="D6" s="13">
        <v>15.182946899999999</v>
      </c>
      <c r="E6" s="13">
        <v>3.4</v>
      </c>
      <c r="F6" s="13">
        <v>99.9</v>
      </c>
      <c r="G6" s="2"/>
      <c r="J6" s="28">
        <f t="shared" ref="J6:J21" si="0">3.5*D6</f>
        <v>53.140314149999995</v>
      </c>
      <c r="K6" s="28">
        <f t="shared" ref="K6:K21" si="1">C6-J6</f>
        <v>-16.562471549999998</v>
      </c>
      <c r="L6" s="28">
        <f t="shared" ref="L6:L21" si="2">C6+J6</f>
        <v>89.718156749999991</v>
      </c>
      <c r="N6" s="7" t="s">
        <v>21</v>
      </c>
      <c r="O6" s="36">
        <v>185933</v>
      </c>
      <c r="P6" s="13">
        <v>36.577842599999997</v>
      </c>
      <c r="Q6" s="13">
        <v>15.182946899999999</v>
      </c>
      <c r="R6" s="13">
        <v>3.4</v>
      </c>
      <c r="S6" s="13">
        <v>99.9</v>
      </c>
      <c r="T6" s="2"/>
      <c r="U6" s="2"/>
      <c r="V6" s="2"/>
      <c r="W6" s="28">
        <f t="shared" ref="W6:W21" si="3">3.5*Q6</f>
        <v>53.140314149999995</v>
      </c>
      <c r="X6" s="28">
        <f t="shared" ref="X6:X21" si="4">P6-W6</f>
        <v>-16.562471549999998</v>
      </c>
      <c r="Y6" s="37">
        <f t="shared" ref="Y6:Y21" si="5">P6+W6</f>
        <v>89.718156749999991</v>
      </c>
      <c r="AA6" s="10" t="s">
        <v>21</v>
      </c>
      <c r="AB6" s="12">
        <v>174806</v>
      </c>
      <c r="AC6" s="12">
        <v>33.020209999999999</v>
      </c>
      <c r="AD6" s="12">
        <v>5.7338899999999997</v>
      </c>
      <c r="AE6" s="12">
        <v>5772130</v>
      </c>
      <c r="AF6" s="12">
        <v>3.4</v>
      </c>
      <c r="AG6" s="12">
        <v>70</v>
      </c>
      <c r="AH6" s="12" t="s">
        <v>21</v>
      </c>
      <c r="AI6" s="4"/>
      <c r="AJ6" s="29">
        <f>3.5*AD6</f>
        <v>20.068614999999998</v>
      </c>
      <c r="AK6" s="38">
        <f>AC6-AJ6</f>
        <v>12.951595000000001</v>
      </c>
      <c r="AL6" s="38">
        <f>AC6+AJ6</f>
        <v>53.088825</v>
      </c>
      <c r="AM6" s="4"/>
      <c r="AN6" s="10" t="s">
        <v>21</v>
      </c>
      <c r="AO6" s="12">
        <v>173911</v>
      </c>
      <c r="AP6" s="39">
        <v>32.895940000000003</v>
      </c>
      <c r="AQ6" s="39">
        <v>5.4519700000000002</v>
      </c>
      <c r="AR6" s="12">
        <v>5720966</v>
      </c>
      <c r="AS6" s="40">
        <v>13.2</v>
      </c>
      <c r="AT6" s="40">
        <v>53</v>
      </c>
      <c r="AU6" s="12" t="s">
        <v>21</v>
      </c>
      <c r="AX6" s="41" t="str">
        <f>AN6</f>
        <v>DM</v>
      </c>
      <c r="AY6" s="34">
        <f t="shared" ref="AY6:AY21" si="6">AO6-O6</f>
        <v>-12022</v>
      </c>
      <c r="AZ6" s="42">
        <f t="shared" ref="AZ6:AZ21" si="7">AY6/O6</f>
        <v>-6.4657699278772462E-2</v>
      </c>
      <c r="BA6" s="43">
        <f t="shared" ref="BA6:BA21" si="8">AP6-P6</f>
        <v>-3.6819025999999937</v>
      </c>
      <c r="BB6" s="42">
        <f t="shared" ref="BB6:BB21" si="9">BA6/P6</f>
        <v>-0.10065937021665662</v>
      </c>
      <c r="BC6" s="43">
        <f t="shared" ref="BC6:BC21" si="10">AQ6-Q6</f>
        <v>-9.7309768999999982</v>
      </c>
      <c r="BD6" s="42">
        <f t="shared" ref="BD6:BD21" si="11">BC6/Q6</f>
        <v>-0.64091490038735488</v>
      </c>
    </row>
    <row r="7" spans="1:56" ht="15.75" x14ac:dyDescent="0.25">
      <c r="A7" s="7" t="s">
        <v>22</v>
      </c>
      <c r="B7" s="36">
        <v>158665</v>
      </c>
      <c r="C7" s="13">
        <v>4.2818696000000003</v>
      </c>
      <c r="D7" s="13">
        <v>1.2451842</v>
      </c>
      <c r="E7" s="13">
        <v>0.09</v>
      </c>
      <c r="F7" s="13">
        <v>34</v>
      </c>
      <c r="G7" s="2"/>
      <c r="J7" s="28">
        <f t="shared" si="0"/>
        <v>4.3581446999999995</v>
      </c>
      <c r="K7" s="28">
        <f t="shared" si="1"/>
        <v>-7.6275099999999263E-2</v>
      </c>
      <c r="L7" s="28">
        <f t="shared" si="2"/>
        <v>8.6400143000000007</v>
      </c>
      <c r="N7" s="7" t="s">
        <v>22</v>
      </c>
      <c r="O7" s="36">
        <v>158665</v>
      </c>
      <c r="P7" s="13">
        <v>4.2818696000000003</v>
      </c>
      <c r="Q7" s="13">
        <v>1.2451842</v>
      </c>
      <c r="R7" s="13">
        <v>0.09</v>
      </c>
      <c r="S7" s="13">
        <v>34</v>
      </c>
      <c r="T7" s="2"/>
      <c r="U7" s="2"/>
      <c r="V7" s="2"/>
      <c r="W7" s="28">
        <f t="shared" si="3"/>
        <v>4.3581446999999995</v>
      </c>
      <c r="X7" s="28">
        <f t="shared" si="4"/>
        <v>-7.6275099999999263E-2</v>
      </c>
      <c r="Y7" s="37">
        <f t="shared" si="5"/>
        <v>8.6400143000000007</v>
      </c>
      <c r="AA7" s="10" t="s">
        <v>22</v>
      </c>
      <c r="AB7" s="12">
        <v>157599</v>
      </c>
      <c r="AC7" s="12">
        <v>4.2389799999999997</v>
      </c>
      <c r="AD7" s="12">
        <v>1.1095200000000001</v>
      </c>
      <c r="AE7" s="12">
        <v>668059</v>
      </c>
      <c r="AF7" s="12">
        <v>0.09</v>
      </c>
      <c r="AG7" s="12">
        <v>8.64</v>
      </c>
      <c r="AH7" s="12" t="s">
        <v>22</v>
      </c>
      <c r="AI7" s="4"/>
      <c r="AJ7" s="29">
        <f t="shared" ref="AJ7:AJ35" si="12">3.5*AD7</f>
        <v>3.8833200000000003</v>
      </c>
      <c r="AK7" s="38">
        <f t="shared" ref="AK7:AK35" si="13">AC7-AJ7</f>
        <v>0.35565999999999942</v>
      </c>
      <c r="AL7" s="38">
        <f t="shared" ref="AL7:AL35" si="14">AC7+AJ7</f>
        <v>8.1222999999999992</v>
      </c>
      <c r="AM7" s="4"/>
      <c r="AN7" s="10" t="s">
        <v>22</v>
      </c>
      <c r="AO7" s="12">
        <v>157128</v>
      </c>
      <c r="AP7" s="39">
        <v>4.2270300000000001</v>
      </c>
      <c r="AQ7" s="39">
        <v>1.0879000000000001</v>
      </c>
      <c r="AR7" s="12">
        <v>664185</v>
      </c>
      <c r="AS7" s="40">
        <v>0.38</v>
      </c>
      <c r="AT7" s="40">
        <v>8.1199999999999992</v>
      </c>
      <c r="AU7" s="12" t="s">
        <v>22</v>
      </c>
      <c r="AX7" s="41" t="str">
        <f t="shared" ref="AX7:AX35" si="15">AN7</f>
        <v>Ash</v>
      </c>
      <c r="AY7" s="34">
        <f t="shared" si="6"/>
        <v>-1537</v>
      </c>
      <c r="AZ7" s="42">
        <f t="shared" si="7"/>
        <v>-9.6870765449216904E-3</v>
      </c>
      <c r="BA7" s="43">
        <f t="shared" si="8"/>
        <v>-5.483960000000021E-2</v>
      </c>
      <c r="BB7" s="42">
        <f t="shared" si="9"/>
        <v>-1.2807396096322084E-2</v>
      </c>
      <c r="BC7" s="43">
        <f t="shared" si="10"/>
        <v>-0.15728419999999987</v>
      </c>
      <c r="BD7" s="42">
        <f t="shared" si="11"/>
        <v>-0.12631400237812196</v>
      </c>
    </row>
    <row r="8" spans="1:56" ht="15.75" x14ac:dyDescent="0.25">
      <c r="A8" s="7" t="s">
        <v>23</v>
      </c>
      <c r="B8" s="36">
        <v>174979</v>
      </c>
      <c r="C8" s="13">
        <v>67.795226900000003</v>
      </c>
      <c r="D8" s="13">
        <v>2.63179477</v>
      </c>
      <c r="E8" s="13">
        <v>37</v>
      </c>
      <c r="F8" s="13">
        <v>164</v>
      </c>
      <c r="G8" s="2"/>
      <c r="J8" s="28">
        <f t="shared" si="0"/>
        <v>9.2112816950000003</v>
      </c>
      <c r="K8" s="28">
        <f t="shared" si="1"/>
        <v>58.583945205000006</v>
      </c>
      <c r="L8" s="28">
        <f t="shared" si="2"/>
        <v>77.006508595</v>
      </c>
      <c r="N8" s="7" t="s">
        <v>23</v>
      </c>
      <c r="O8" s="36">
        <v>174979</v>
      </c>
      <c r="P8" s="13">
        <v>67.795226900000003</v>
      </c>
      <c r="Q8" s="13">
        <v>2.63179477</v>
      </c>
      <c r="R8" s="13">
        <v>37</v>
      </c>
      <c r="S8" s="13">
        <v>164</v>
      </c>
      <c r="T8" s="2"/>
      <c r="U8" s="2"/>
      <c r="V8" s="2"/>
      <c r="W8" s="28">
        <f t="shared" si="3"/>
        <v>9.2112816950000003</v>
      </c>
      <c r="X8" s="37">
        <f t="shared" si="4"/>
        <v>58.583945205000006</v>
      </c>
      <c r="Y8" s="37">
        <f t="shared" si="5"/>
        <v>77.006508595</v>
      </c>
      <c r="AA8" s="10" t="s">
        <v>23</v>
      </c>
      <c r="AB8" s="12">
        <v>173872</v>
      </c>
      <c r="AC8" s="12">
        <v>67.873729999999995</v>
      </c>
      <c r="AD8" s="12">
        <v>2.41628</v>
      </c>
      <c r="AE8" s="12">
        <v>11801342</v>
      </c>
      <c r="AF8" s="12">
        <v>59</v>
      </c>
      <c r="AG8" s="12">
        <v>77</v>
      </c>
      <c r="AH8" s="12" t="s">
        <v>23</v>
      </c>
      <c r="AI8" s="4"/>
      <c r="AJ8" s="29">
        <f t="shared" si="12"/>
        <v>8.4569799999999997</v>
      </c>
      <c r="AK8" s="38">
        <f t="shared" si="13"/>
        <v>59.416749999999993</v>
      </c>
      <c r="AL8" s="38">
        <f t="shared" si="14"/>
        <v>76.330709999999996</v>
      </c>
      <c r="AM8" s="4"/>
      <c r="AN8" s="10" t="s">
        <v>23</v>
      </c>
      <c r="AO8" s="12">
        <v>173379</v>
      </c>
      <c r="AP8" s="39">
        <v>67.89855</v>
      </c>
      <c r="AQ8" s="39">
        <v>2.3728400000000001</v>
      </c>
      <c r="AR8" s="12">
        <v>11772183</v>
      </c>
      <c r="AS8" s="40">
        <v>60</v>
      </c>
      <c r="AT8" s="40">
        <v>76</v>
      </c>
      <c r="AU8" s="12" t="s">
        <v>23</v>
      </c>
      <c r="AX8" s="41" t="str">
        <f t="shared" si="15"/>
        <v>TDN</v>
      </c>
      <c r="AY8" s="34">
        <f t="shared" si="6"/>
        <v>-1600</v>
      </c>
      <c r="AZ8" s="42">
        <f t="shared" si="7"/>
        <v>-9.14395441738723E-3</v>
      </c>
      <c r="BA8" s="43">
        <f t="shared" si="8"/>
        <v>0.10332309999999723</v>
      </c>
      <c r="BB8" s="42">
        <f t="shared" si="9"/>
        <v>1.5240468204701476E-3</v>
      </c>
      <c r="BC8" s="43">
        <f t="shared" si="10"/>
        <v>-0.25895476999999989</v>
      </c>
      <c r="BD8" s="42">
        <f t="shared" si="11"/>
        <v>-9.839474299130091E-2</v>
      </c>
    </row>
    <row r="9" spans="1:56" ht="15.75" x14ac:dyDescent="0.25">
      <c r="A9" s="7" t="s">
        <v>24</v>
      </c>
      <c r="B9" s="36">
        <v>174979</v>
      </c>
      <c r="C9" s="13">
        <v>2.9463868799999999</v>
      </c>
      <c r="D9" s="13">
        <v>0.10860834</v>
      </c>
      <c r="E9" s="13">
        <v>1.66</v>
      </c>
      <c r="F9" s="13">
        <v>6.99</v>
      </c>
      <c r="G9" s="2"/>
      <c r="J9" s="28">
        <f t="shared" si="0"/>
        <v>0.38012919000000001</v>
      </c>
      <c r="K9" s="28">
        <f t="shared" si="1"/>
        <v>2.56625769</v>
      </c>
      <c r="L9" s="28">
        <f t="shared" si="2"/>
        <v>3.3265160699999998</v>
      </c>
      <c r="N9" s="7" t="s">
        <v>24</v>
      </c>
      <c r="O9" s="36">
        <v>174979</v>
      </c>
      <c r="P9" s="13">
        <v>2.9463868799999999</v>
      </c>
      <c r="Q9" s="13">
        <v>0.10860834</v>
      </c>
      <c r="R9" s="13">
        <v>1.66</v>
      </c>
      <c r="S9" s="13">
        <v>6.99</v>
      </c>
      <c r="T9" s="2"/>
      <c r="U9" s="2"/>
      <c r="V9" s="2"/>
      <c r="W9" s="28">
        <f t="shared" si="3"/>
        <v>0.38012919000000001</v>
      </c>
      <c r="X9" s="37">
        <f t="shared" si="4"/>
        <v>2.56625769</v>
      </c>
      <c r="Y9" s="37">
        <f t="shared" si="5"/>
        <v>3.3265160699999998</v>
      </c>
      <c r="AA9" s="10" t="s">
        <v>24</v>
      </c>
      <c r="AB9" s="12">
        <v>173895</v>
      </c>
      <c r="AC9" s="12">
        <v>2.9495499999999999</v>
      </c>
      <c r="AD9" s="12">
        <v>9.9769999999999998E-2</v>
      </c>
      <c r="AE9" s="12">
        <v>512912</v>
      </c>
      <c r="AF9" s="12">
        <v>2.57</v>
      </c>
      <c r="AG9" s="12">
        <v>3.33</v>
      </c>
      <c r="AH9" s="12" t="s">
        <v>24</v>
      </c>
      <c r="AI9" s="4"/>
      <c r="AJ9" s="29">
        <f t="shared" si="12"/>
        <v>0.34919499999999998</v>
      </c>
      <c r="AK9" s="38">
        <f t="shared" si="13"/>
        <v>2.600355</v>
      </c>
      <c r="AL9" s="38">
        <f t="shared" si="14"/>
        <v>3.2987449999999998</v>
      </c>
      <c r="AM9" s="4"/>
      <c r="AN9" s="10" t="s">
        <v>24</v>
      </c>
      <c r="AO9" s="12">
        <v>173568</v>
      </c>
      <c r="AP9" s="39">
        <v>2.9502100000000002</v>
      </c>
      <c r="AQ9" s="39">
        <v>9.8580000000000001E-2</v>
      </c>
      <c r="AR9" s="12">
        <v>512062</v>
      </c>
      <c r="AS9" s="40">
        <v>2.6</v>
      </c>
      <c r="AT9" s="40">
        <v>3.3</v>
      </c>
      <c r="AU9" s="12" t="s">
        <v>24</v>
      </c>
      <c r="AX9" s="41" t="str">
        <f t="shared" si="15"/>
        <v>DE</v>
      </c>
      <c r="AY9" s="34">
        <f t="shared" si="6"/>
        <v>-1411</v>
      </c>
      <c r="AZ9" s="42">
        <f t="shared" si="7"/>
        <v>-8.0638248018333625E-3</v>
      </c>
      <c r="BA9" s="43">
        <f t="shared" si="8"/>
        <v>3.8231200000002907E-3</v>
      </c>
      <c r="BB9" s="42">
        <f t="shared" si="9"/>
        <v>1.2975621178439034E-3</v>
      </c>
      <c r="BC9" s="43">
        <f t="shared" si="10"/>
        <v>-1.0028339999999997E-2</v>
      </c>
      <c r="BD9" s="42">
        <f t="shared" si="11"/>
        <v>-9.2334898038216928E-2</v>
      </c>
    </row>
    <row r="10" spans="1:56" ht="15.75" x14ac:dyDescent="0.25">
      <c r="A10" s="33" t="s">
        <v>25</v>
      </c>
      <c r="B10" s="36">
        <v>174979</v>
      </c>
      <c r="C10" s="13">
        <v>2.5275321000000002</v>
      </c>
      <c r="D10" s="13">
        <v>0.11030905000000001</v>
      </c>
      <c r="E10" s="13">
        <v>1.23</v>
      </c>
      <c r="F10" s="13">
        <v>6.61</v>
      </c>
      <c r="G10" s="2"/>
      <c r="J10" s="28">
        <f t="shared" si="0"/>
        <v>0.38608167500000001</v>
      </c>
      <c r="K10" s="28">
        <f t="shared" si="1"/>
        <v>2.1414504250000004</v>
      </c>
      <c r="L10" s="28">
        <f t="shared" si="2"/>
        <v>2.913613775</v>
      </c>
      <c r="N10" s="33" t="s">
        <v>25</v>
      </c>
      <c r="O10" s="36">
        <v>174979</v>
      </c>
      <c r="P10" s="13">
        <v>2.5275321000000002</v>
      </c>
      <c r="Q10" s="13">
        <v>0.11030905000000001</v>
      </c>
      <c r="R10" s="13">
        <v>1.23</v>
      </c>
      <c r="S10" s="13">
        <v>6.61</v>
      </c>
      <c r="T10" s="2"/>
      <c r="U10" s="2"/>
      <c r="V10" s="2"/>
      <c r="W10" s="28">
        <f t="shared" si="3"/>
        <v>0.38608167500000001</v>
      </c>
      <c r="X10" s="37">
        <f t="shared" si="4"/>
        <v>2.1414504250000004</v>
      </c>
      <c r="Y10" s="37">
        <f t="shared" si="5"/>
        <v>2.913613775</v>
      </c>
      <c r="AA10" s="10" t="s">
        <v>25</v>
      </c>
      <c r="AB10" s="12">
        <v>173946</v>
      </c>
      <c r="AC10" s="12">
        <v>2.5306099999999998</v>
      </c>
      <c r="AD10" s="12">
        <v>0.1016</v>
      </c>
      <c r="AE10" s="12">
        <v>440189</v>
      </c>
      <c r="AF10" s="12">
        <v>2.14</v>
      </c>
      <c r="AG10" s="12">
        <v>2.91</v>
      </c>
      <c r="AH10" s="12" t="s">
        <v>25</v>
      </c>
      <c r="AI10" s="4"/>
      <c r="AJ10" s="29">
        <f t="shared" si="12"/>
        <v>0.35559999999999997</v>
      </c>
      <c r="AK10" s="38">
        <f t="shared" si="13"/>
        <v>2.1750099999999999</v>
      </c>
      <c r="AL10" s="38">
        <f t="shared" si="14"/>
        <v>2.8862099999999997</v>
      </c>
      <c r="AM10" s="4"/>
      <c r="AN10" s="10" t="s">
        <v>25</v>
      </c>
      <c r="AO10" s="12">
        <v>173519</v>
      </c>
      <c r="AP10" s="39">
        <v>2.5314999999999999</v>
      </c>
      <c r="AQ10" s="39">
        <v>0.10002</v>
      </c>
      <c r="AR10" s="12">
        <v>439263</v>
      </c>
      <c r="AS10" s="40">
        <v>2.1800000000000002</v>
      </c>
      <c r="AT10" s="40">
        <v>2.89</v>
      </c>
      <c r="AU10" s="12" t="s">
        <v>25</v>
      </c>
      <c r="AX10" s="41" t="str">
        <f t="shared" si="15"/>
        <v>ME</v>
      </c>
      <c r="AY10" s="34">
        <f t="shared" si="6"/>
        <v>-1460</v>
      </c>
      <c r="AZ10" s="42">
        <f t="shared" si="7"/>
        <v>-8.343858405865847E-3</v>
      </c>
      <c r="BA10" s="43">
        <f t="shared" si="8"/>
        <v>3.9678999999996911E-3</v>
      </c>
      <c r="BB10" s="42">
        <f t="shared" si="9"/>
        <v>1.5698712590038681E-3</v>
      </c>
      <c r="BC10" s="43">
        <f t="shared" si="10"/>
        <v>-1.0289050000000008E-2</v>
      </c>
      <c r="BD10" s="42">
        <f t="shared" si="11"/>
        <v>-9.3274758508028188E-2</v>
      </c>
    </row>
    <row r="11" spans="1:56" ht="15.75" x14ac:dyDescent="0.25">
      <c r="A11" s="7" t="s">
        <v>75</v>
      </c>
      <c r="B11" s="36">
        <v>175064</v>
      </c>
      <c r="C11" s="13">
        <v>1.64477323</v>
      </c>
      <c r="D11" s="13">
        <v>0.14273061000000001</v>
      </c>
      <c r="E11" s="13">
        <v>0.26</v>
      </c>
      <c r="F11" s="13">
        <v>5.09</v>
      </c>
      <c r="G11" s="2"/>
      <c r="J11" s="28">
        <f t="shared" si="0"/>
        <v>0.49955713500000004</v>
      </c>
      <c r="K11" s="28">
        <f t="shared" si="1"/>
        <v>1.1452160949999999</v>
      </c>
      <c r="L11" s="28">
        <f t="shared" si="2"/>
        <v>2.1443303650000001</v>
      </c>
      <c r="N11" s="7" t="s">
        <v>75</v>
      </c>
      <c r="O11" s="36">
        <v>175064</v>
      </c>
      <c r="P11" s="13">
        <v>1.64477323</v>
      </c>
      <c r="Q11" s="13">
        <v>0.14273061000000001</v>
      </c>
      <c r="R11" s="13">
        <v>0.26</v>
      </c>
      <c r="S11" s="13">
        <v>5.09</v>
      </c>
      <c r="T11" s="2"/>
      <c r="U11" s="2"/>
      <c r="V11" s="2"/>
      <c r="W11" s="28">
        <f t="shared" si="3"/>
        <v>0.49955713500000004</v>
      </c>
      <c r="X11" s="37">
        <f t="shared" si="4"/>
        <v>1.1452160949999999</v>
      </c>
      <c r="Y11" s="37">
        <f t="shared" si="5"/>
        <v>2.1443303650000001</v>
      </c>
      <c r="AA11" s="10" t="s">
        <v>26</v>
      </c>
      <c r="AB11" s="12">
        <v>174406</v>
      </c>
      <c r="AC11" s="12">
        <v>1.6471199999999999</v>
      </c>
      <c r="AD11" s="12">
        <v>0.13700000000000001</v>
      </c>
      <c r="AE11" s="12">
        <v>287267</v>
      </c>
      <c r="AF11" s="12">
        <v>1.1499999999999999</v>
      </c>
      <c r="AG11" s="12">
        <v>2.14</v>
      </c>
      <c r="AH11" s="12" t="s">
        <v>26</v>
      </c>
      <c r="AI11" s="4"/>
      <c r="AJ11" s="29">
        <f t="shared" si="12"/>
        <v>0.47950000000000004</v>
      </c>
      <c r="AK11" s="38">
        <f t="shared" si="13"/>
        <v>1.1676199999999999</v>
      </c>
      <c r="AL11" s="38">
        <f t="shared" si="14"/>
        <v>2.12662</v>
      </c>
      <c r="AM11" s="4"/>
      <c r="AN11" s="10" t="s">
        <v>26</v>
      </c>
      <c r="AO11" s="12">
        <v>174283</v>
      </c>
      <c r="AP11" s="39">
        <v>1.6474599999999999</v>
      </c>
      <c r="AQ11" s="39">
        <v>0.13643</v>
      </c>
      <c r="AR11" s="12">
        <v>287124</v>
      </c>
      <c r="AS11" s="40">
        <v>1.17</v>
      </c>
      <c r="AT11" s="40">
        <v>2.13</v>
      </c>
      <c r="AU11" s="12" t="s">
        <v>26</v>
      </c>
      <c r="AX11" s="41" t="str">
        <f t="shared" si="15"/>
        <v>NEM</v>
      </c>
      <c r="AY11" s="34">
        <f t="shared" si="6"/>
        <v>-781</v>
      </c>
      <c r="AZ11" s="42">
        <f t="shared" si="7"/>
        <v>-4.4612256089201661E-3</v>
      </c>
      <c r="BA11" s="43">
        <f t="shared" si="8"/>
        <v>2.6867699999999495E-3</v>
      </c>
      <c r="BB11" s="42">
        <f t="shared" si="9"/>
        <v>1.6335200202644042E-3</v>
      </c>
      <c r="BC11" s="43">
        <f t="shared" si="10"/>
        <v>-6.300610000000012E-3</v>
      </c>
      <c r="BD11" s="42">
        <f t="shared" si="11"/>
        <v>-4.4143369106318622E-2</v>
      </c>
    </row>
    <row r="12" spans="1:56" ht="15.75" x14ac:dyDescent="0.25">
      <c r="A12" s="7" t="s">
        <v>76</v>
      </c>
      <c r="B12" s="36">
        <v>175052</v>
      </c>
      <c r="C12" s="13">
        <v>1.0362967599999999</v>
      </c>
      <c r="D12" s="13">
        <v>0.12637725999999999</v>
      </c>
      <c r="E12" s="13">
        <v>0.02</v>
      </c>
      <c r="F12" s="13">
        <v>3.78</v>
      </c>
      <c r="G12" s="2"/>
      <c r="J12" s="28">
        <f t="shared" si="0"/>
        <v>0.44232041</v>
      </c>
      <c r="K12" s="28">
        <f t="shared" si="1"/>
        <v>0.59397634999999993</v>
      </c>
      <c r="L12" s="28">
        <f t="shared" si="2"/>
        <v>1.4786171699999999</v>
      </c>
      <c r="N12" s="7" t="s">
        <v>76</v>
      </c>
      <c r="O12" s="36">
        <v>175052</v>
      </c>
      <c r="P12" s="13">
        <v>1.0362967599999999</v>
      </c>
      <c r="Q12" s="13">
        <v>0.12637725999999999</v>
      </c>
      <c r="R12" s="13">
        <v>0.02</v>
      </c>
      <c r="S12" s="13">
        <v>3.78</v>
      </c>
      <c r="T12" s="2"/>
      <c r="U12" s="2"/>
      <c r="V12" s="2"/>
      <c r="W12" s="28">
        <f t="shared" si="3"/>
        <v>0.44232041</v>
      </c>
      <c r="X12" s="37">
        <f t="shared" si="4"/>
        <v>0.59397634999999993</v>
      </c>
      <c r="Y12" s="37">
        <f t="shared" si="5"/>
        <v>1.4786171699999999</v>
      </c>
      <c r="AA12" s="10" t="s">
        <v>27</v>
      </c>
      <c r="AB12" s="12">
        <v>174407</v>
      </c>
      <c r="AC12" s="12">
        <v>1.0383500000000001</v>
      </c>
      <c r="AD12" s="12">
        <v>0.12142</v>
      </c>
      <c r="AE12" s="12">
        <v>181096</v>
      </c>
      <c r="AF12" s="12">
        <v>0.59</v>
      </c>
      <c r="AG12" s="12">
        <v>1.48</v>
      </c>
      <c r="AH12" s="12" t="s">
        <v>27</v>
      </c>
      <c r="AI12" s="4"/>
      <c r="AJ12" s="29">
        <f t="shared" si="12"/>
        <v>0.42497000000000001</v>
      </c>
      <c r="AK12" s="38">
        <f t="shared" si="13"/>
        <v>0.61338000000000004</v>
      </c>
      <c r="AL12" s="38">
        <f t="shared" si="14"/>
        <v>1.4633200000000002</v>
      </c>
      <c r="AM12" s="4"/>
      <c r="AN12" s="10" t="s">
        <v>27</v>
      </c>
      <c r="AO12" s="12">
        <v>174281</v>
      </c>
      <c r="AP12" s="39">
        <v>1.0386599999999999</v>
      </c>
      <c r="AQ12" s="39">
        <v>0.12088</v>
      </c>
      <c r="AR12" s="12">
        <v>181019</v>
      </c>
      <c r="AS12" s="40">
        <v>0.61</v>
      </c>
      <c r="AT12" s="40">
        <v>1.46</v>
      </c>
      <c r="AU12" s="12" t="s">
        <v>27</v>
      </c>
      <c r="AX12" s="41" t="str">
        <f t="shared" si="15"/>
        <v>NEG</v>
      </c>
      <c r="AY12" s="34">
        <f t="shared" si="6"/>
        <v>-771</v>
      </c>
      <c r="AZ12" s="42">
        <f t="shared" si="7"/>
        <v>-4.4044055480657179E-3</v>
      </c>
      <c r="BA12" s="43">
        <f t="shared" si="8"/>
        <v>2.3632399999999887E-3</v>
      </c>
      <c r="BB12" s="42">
        <f t="shared" si="9"/>
        <v>2.2804664563459494E-3</v>
      </c>
      <c r="BC12" s="43">
        <f t="shared" si="10"/>
        <v>-5.4972599999999899E-3</v>
      </c>
      <c r="BD12" s="42">
        <f t="shared" si="11"/>
        <v>-4.3498806668224886E-2</v>
      </c>
    </row>
    <row r="13" spans="1:56" ht="15.75" x14ac:dyDescent="0.25">
      <c r="A13" s="7" t="s">
        <v>77</v>
      </c>
      <c r="B13" s="36">
        <v>165855</v>
      </c>
      <c r="C13" s="13">
        <v>32.442740299999997</v>
      </c>
      <c r="D13" s="13">
        <v>7.2895159999999999</v>
      </c>
      <c r="E13" s="13">
        <v>-8</v>
      </c>
      <c r="F13" s="13">
        <v>64.5</v>
      </c>
      <c r="G13" s="2"/>
      <c r="J13" s="28">
        <f t="shared" si="0"/>
        <v>25.513306</v>
      </c>
      <c r="K13" s="28">
        <f t="shared" si="1"/>
        <v>6.9294342999999969</v>
      </c>
      <c r="L13" s="28">
        <f t="shared" si="2"/>
        <v>57.956046299999997</v>
      </c>
      <c r="N13" s="7" t="s">
        <v>77</v>
      </c>
      <c r="O13" s="36">
        <v>165855</v>
      </c>
      <c r="P13" s="13">
        <v>32.442740299999997</v>
      </c>
      <c r="Q13" s="13">
        <v>7.2895159999999999</v>
      </c>
      <c r="R13" s="13">
        <v>-8</v>
      </c>
      <c r="S13" s="13">
        <v>64.5</v>
      </c>
      <c r="T13" s="2"/>
      <c r="U13" s="2"/>
      <c r="V13" s="2"/>
      <c r="W13" s="28">
        <f t="shared" si="3"/>
        <v>25.513306</v>
      </c>
      <c r="X13" s="37">
        <f t="shared" si="4"/>
        <v>6.9294342999999969</v>
      </c>
      <c r="Y13" s="37">
        <f t="shared" si="5"/>
        <v>57.956046299999997</v>
      </c>
      <c r="AA13" s="10" t="s">
        <v>28</v>
      </c>
      <c r="AB13" s="12">
        <v>164849</v>
      </c>
      <c r="AC13" s="12">
        <v>32.617139999999999</v>
      </c>
      <c r="AD13" s="12">
        <v>6.9525699999999997</v>
      </c>
      <c r="AE13" s="12">
        <v>5376902</v>
      </c>
      <c r="AF13" s="12">
        <v>7</v>
      </c>
      <c r="AG13" s="12">
        <v>57.9</v>
      </c>
      <c r="AH13" s="12" t="s">
        <v>28</v>
      </c>
      <c r="AI13" s="4"/>
      <c r="AJ13" s="29">
        <f t="shared" si="12"/>
        <v>24.333994999999998</v>
      </c>
      <c r="AK13" s="38">
        <f t="shared" si="13"/>
        <v>8.2831450000000011</v>
      </c>
      <c r="AL13" s="38">
        <f t="shared" si="14"/>
        <v>56.951134999999994</v>
      </c>
      <c r="AM13" s="4"/>
      <c r="AN13" s="10" t="s">
        <v>28</v>
      </c>
      <c r="AO13" s="12">
        <v>164567</v>
      </c>
      <c r="AP13" s="39">
        <v>32.659149999999997</v>
      </c>
      <c r="AQ13" s="39">
        <v>6.8806900000000004</v>
      </c>
      <c r="AR13" s="12">
        <v>5374618</v>
      </c>
      <c r="AS13" s="40">
        <v>8.3000000000000007</v>
      </c>
      <c r="AT13" s="40">
        <v>56.6</v>
      </c>
      <c r="AU13" s="12" t="s">
        <v>28</v>
      </c>
      <c r="AX13" s="41" t="str">
        <f t="shared" si="15"/>
        <v>Starch</v>
      </c>
      <c r="AY13" s="34">
        <f t="shared" si="6"/>
        <v>-1288</v>
      </c>
      <c r="AZ13" s="42">
        <f t="shared" si="7"/>
        <v>-7.7658195411654755E-3</v>
      </c>
      <c r="BA13" s="43">
        <f t="shared" si="8"/>
        <v>0.21640969999999982</v>
      </c>
      <c r="BB13" s="42">
        <f t="shared" si="9"/>
        <v>6.6705123549628091E-3</v>
      </c>
      <c r="BC13" s="43">
        <f t="shared" si="10"/>
        <v>-0.40882599999999947</v>
      </c>
      <c r="BD13" s="42">
        <f t="shared" si="11"/>
        <v>-5.6084107641714412E-2</v>
      </c>
    </row>
    <row r="14" spans="1:56" ht="15.75" x14ac:dyDescent="0.25">
      <c r="A14" s="7" t="s">
        <v>78</v>
      </c>
      <c r="B14" s="36">
        <v>158246</v>
      </c>
      <c r="C14" s="13">
        <v>3.2625557700000001</v>
      </c>
      <c r="D14" s="13">
        <v>0.51283509000000005</v>
      </c>
      <c r="E14" s="13">
        <v>0.3</v>
      </c>
      <c r="F14" s="13">
        <v>26</v>
      </c>
      <c r="G14" s="2"/>
      <c r="J14" s="28">
        <f t="shared" si="0"/>
        <v>1.7949228150000001</v>
      </c>
      <c r="K14" s="28">
        <f t="shared" si="1"/>
        <v>1.467632955</v>
      </c>
      <c r="L14" s="28">
        <f t="shared" si="2"/>
        <v>5.0574785850000001</v>
      </c>
      <c r="N14" s="7" t="s">
        <v>78</v>
      </c>
      <c r="O14" s="36">
        <v>158246</v>
      </c>
      <c r="P14" s="13">
        <v>3.2625557700000001</v>
      </c>
      <c r="Q14" s="13">
        <v>0.51283509000000005</v>
      </c>
      <c r="R14" s="13">
        <v>0.3</v>
      </c>
      <c r="S14" s="13">
        <v>26</v>
      </c>
      <c r="T14" s="2"/>
      <c r="U14" s="2"/>
      <c r="V14" s="2"/>
      <c r="W14" s="28">
        <f t="shared" si="3"/>
        <v>1.7949228150000001</v>
      </c>
      <c r="X14" s="37">
        <f t="shared" si="4"/>
        <v>1.467632955</v>
      </c>
      <c r="Y14" s="37">
        <f t="shared" si="5"/>
        <v>5.0574785850000001</v>
      </c>
      <c r="AA14" s="10" t="s">
        <v>29</v>
      </c>
      <c r="AB14" s="12">
        <v>157619</v>
      </c>
      <c r="AC14" s="12">
        <v>3.26044</v>
      </c>
      <c r="AD14" s="12">
        <v>0.48736000000000002</v>
      </c>
      <c r="AE14" s="12">
        <v>513908</v>
      </c>
      <c r="AF14" s="12">
        <v>1.5</v>
      </c>
      <c r="AG14" s="12">
        <v>5</v>
      </c>
      <c r="AH14" s="12" t="s">
        <v>29</v>
      </c>
      <c r="AI14" s="4"/>
      <c r="AJ14" s="29">
        <f t="shared" si="12"/>
        <v>1.7057600000000002</v>
      </c>
      <c r="AK14" s="38">
        <f t="shared" si="13"/>
        <v>1.5546799999999998</v>
      </c>
      <c r="AL14" s="38">
        <f t="shared" si="14"/>
        <v>4.9662000000000006</v>
      </c>
      <c r="AM14" s="4"/>
      <c r="AN14" s="10" t="s">
        <v>29</v>
      </c>
      <c r="AO14" s="12">
        <v>157427</v>
      </c>
      <c r="AP14" s="39">
        <v>3.2597</v>
      </c>
      <c r="AQ14" s="39">
        <v>0.48382999999999998</v>
      </c>
      <c r="AR14" s="12">
        <v>513165</v>
      </c>
      <c r="AS14" s="40">
        <v>1.6</v>
      </c>
      <c r="AT14" s="40">
        <v>4.9000000000000004</v>
      </c>
      <c r="AU14" s="12" t="s">
        <v>29</v>
      </c>
      <c r="AX14" s="41" t="str">
        <f t="shared" si="15"/>
        <v>Fat</v>
      </c>
      <c r="AY14" s="34">
        <f t="shared" si="6"/>
        <v>-819</v>
      </c>
      <c r="AZ14" s="42">
        <f t="shared" si="7"/>
        <v>-5.1754862682153102E-3</v>
      </c>
      <c r="BA14" s="43">
        <f t="shared" si="8"/>
        <v>-2.8557700000000352E-3</v>
      </c>
      <c r="BB14" s="42">
        <f t="shared" si="9"/>
        <v>-8.7531683787892315E-4</v>
      </c>
      <c r="BC14" s="43">
        <f t="shared" si="10"/>
        <v>-2.9005090000000067E-2</v>
      </c>
      <c r="BD14" s="42">
        <f t="shared" si="11"/>
        <v>-5.6558317801537458E-2</v>
      </c>
    </row>
    <row r="15" spans="1:56" ht="15.75" x14ac:dyDescent="0.25">
      <c r="A15" s="7" t="s">
        <v>79</v>
      </c>
      <c r="B15" s="36">
        <v>179178</v>
      </c>
      <c r="C15" s="13">
        <v>43.1054666</v>
      </c>
      <c r="D15" s="13">
        <v>5.7769178999999999</v>
      </c>
      <c r="E15" s="13">
        <v>-102.6</v>
      </c>
      <c r="F15" s="13">
        <v>89.5</v>
      </c>
      <c r="G15" s="2"/>
      <c r="J15" s="28">
        <f t="shared" si="0"/>
        <v>20.219212649999999</v>
      </c>
      <c r="K15" s="28">
        <f t="shared" si="1"/>
        <v>22.88625395</v>
      </c>
      <c r="L15" s="28">
        <f t="shared" si="2"/>
        <v>63.324679250000003</v>
      </c>
      <c r="N15" s="7" t="s">
        <v>79</v>
      </c>
      <c r="O15" s="36">
        <v>179178</v>
      </c>
      <c r="P15" s="13">
        <v>43.1054666</v>
      </c>
      <c r="Q15" s="13">
        <v>5.7769178999999999</v>
      </c>
      <c r="R15" s="13">
        <v>-102.6</v>
      </c>
      <c r="S15" s="13">
        <v>89.5</v>
      </c>
      <c r="T15" s="2"/>
      <c r="U15" s="2"/>
      <c r="V15" s="2"/>
      <c r="W15" s="28">
        <f t="shared" si="3"/>
        <v>20.219212649999999</v>
      </c>
      <c r="X15" s="37">
        <f t="shared" si="4"/>
        <v>22.88625395</v>
      </c>
      <c r="Y15" s="37">
        <f t="shared" si="5"/>
        <v>63.324679250000003</v>
      </c>
      <c r="AA15" s="10" t="s">
        <v>30</v>
      </c>
      <c r="AB15" s="12">
        <v>178100</v>
      </c>
      <c r="AC15" s="12">
        <v>42.951509999999999</v>
      </c>
      <c r="AD15" s="12">
        <v>5.4020700000000001</v>
      </c>
      <c r="AE15" s="12">
        <v>7649665</v>
      </c>
      <c r="AF15" s="12">
        <v>23.1</v>
      </c>
      <c r="AG15" s="12">
        <v>63.3</v>
      </c>
      <c r="AH15" s="12" t="s">
        <v>30</v>
      </c>
      <c r="AI15" s="4"/>
      <c r="AJ15" s="29">
        <f t="shared" si="12"/>
        <v>18.907245</v>
      </c>
      <c r="AK15" s="38">
        <f t="shared" si="13"/>
        <v>24.044264999999999</v>
      </c>
      <c r="AL15" s="38">
        <f t="shared" si="14"/>
        <v>61.858755000000002</v>
      </c>
      <c r="AM15" s="4"/>
      <c r="AN15" s="10" t="s">
        <v>30</v>
      </c>
      <c r="AO15" s="12">
        <v>177745</v>
      </c>
      <c r="AP15" s="39">
        <v>42.91433</v>
      </c>
      <c r="AQ15" s="39">
        <v>5.3358800000000004</v>
      </c>
      <c r="AR15" s="12">
        <v>7627808</v>
      </c>
      <c r="AS15" s="40">
        <v>24.1</v>
      </c>
      <c r="AT15" s="40">
        <v>61.8</v>
      </c>
      <c r="AU15" s="12" t="s">
        <v>30</v>
      </c>
      <c r="AX15" s="41" t="str">
        <f t="shared" si="15"/>
        <v>NDF</v>
      </c>
      <c r="AY15" s="34">
        <f t="shared" si="6"/>
        <v>-1433</v>
      </c>
      <c r="AZ15" s="42">
        <f t="shared" si="7"/>
        <v>-7.9976336380582439E-3</v>
      </c>
      <c r="BA15" s="43">
        <f t="shared" si="8"/>
        <v>-0.1911366000000001</v>
      </c>
      <c r="BB15" s="42">
        <f t="shared" si="9"/>
        <v>-4.4341614898561407E-3</v>
      </c>
      <c r="BC15" s="43">
        <f t="shared" si="10"/>
        <v>-0.44103789999999954</v>
      </c>
      <c r="BD15" s="42">
        <f t="shared" si="11"/>
        <v>-7.6344844713822149E-2</v>
      </c>
    </row>
    <row r="16" spans="1:56" ht="15.75" x14ac:dyDescent="0.25">
      <c r="A16" s="7" t="s">
        <v>80</v>
      </c>
      <c r="B16" s="36">
        <v>173651</v>
      </c>
      <c r="C16" s="13">
        <v>25.4852025</v>
      </c>
      <c r="D16" s="13">
        <v>3.9985627300000002</v>
      </c>
      <c r="E16" s="13">
        <v>2.6</v>
      </c>
      <c r="F16" s="13">
        <v>69.5</v>
      </c>
      <c r="G16" s="2"/>
      <c r="J16" s="28">
        <f t="shared" si="0"/>
        <v>13.994969555000001</v>
      </c>
      <c r="K16" s="28">
        <f t="shared" si="1"/>
        <v>11.490232944999999</v>
      </c>
      <c r="L16" s="28">
        <f t="shared" si="2"/>
        <v>39.480172054999997</v>
      </c>
      <c r="N16" s="7" t="s">
        <v>80</v>
      </c>
      <c r="O16" s="36">
        <v>173651</v>
      </c>
      <c r="P16" s="13">
        <v>25.4852025</v>
      </c>
      <c r="Q16" s="13">
        <v>3.9985627300000002</v>
      </c>
      <c r="R16" s="13">
        <v>2.6</v>
      </c>
      <c r="S16" s="13">
        <v>69.5</v>
      </c>
      <c r="T16" s="2"/>
      <c r="U16" s="2"/>
      <c r="V16" s="2"/>
      <c r="W16" s="28">
        <f t="shared" si="3"/>
        <v>13.994969555000001</v>
      </c>
      <c r="X16" s="37">
        <f t="shared" si="4"/>
        <v>11.490232944999999</v>
      </c>
      <c r="Y16" s="37">
        <f t="shared" si="5"/>
        <v>39.480172054999997</v>
      </c>
      <c r="AA16" s="10" t="s">
        <v>31</v>
      </c>
      <c r="AB16" s="12">
        <v>172750</v>
      </c>
      <c r="AC16" s="12">
        <v>25.394970000000001</v>
      </c>
      <c r="AD16" s="12">
        <v>3.7900299999999998</v>
      </c>
      <c r="AE16" s="12">
        <v>4386981</v>
      </c>
      <c r="AF16" s="12">
        <v>11.5</v>
      </c>
      <c r="AG16" s="12">
        <v>39.4</v>
      </c>
      <c r="AH16" s="12" t="s">
        <v>31</v>
      </c>
      <c r="AI16" s="4"/>
      <c r="AJ16" s="29">
        <f t="shared" si="12"/>
        <v>13.265104999999998</v>
      </c>
      <c r="AK16" s="38">
        <f t="shared" si="13"/>
        <v>12.129865000000002</v>
      </c>
      <c r="AL16" s="38">
        <f t="shared" si="14"/>
        <v>38.660074999999999</v>
      </c>
      <c r="AM16" s="4"/>
      <c r="AN16" s="10" t="s">
        <v>31</v>
      </c>
      <c r="AO16" s="12">
        <v>172496</v>
      </c>
      <c r="AP16" s="39">
        <v>25.375389999999999</v>
      </c>
      <c r="AQ16" s="39">
        <v>3.7565499999999998</v>
      </c>
      <c r="AR16" s="12">
        <v>4377153</v>
      </c>
      <c r="AS16" s="40">
        <v>12.3</v>
      </c>
      <c r="AT16" s="40">
        <v>38.6</v>
      </c>
      <c r="AU16" s="12" t="s">
        <v>31</v>
      </c>
      <c r="AX16" s="41" t="str">
        <f t="shared" si="15"/>
        <v>ADF</v>
      </c>
      <c r="AY16" s="34">
        <f t="shared" si="6"/>
        <v>-1155</v>
      </c>
      <c r="AZ16" s="42">
        <f t="shared" si="7"/>
        <v>-6.6512718037903609E-3</v>
      </c>
      <c r="BA16" s="43">
        <f t="shared" si="8"/>
        <v>-0.10981250000000031</v>
      </c>
      <c r="BB16" s="42">
        <f t="shared" si="9"/>
        <v>-4.3088729626535368E-3</v>
      </c>
      <c r="BC16" s="43">
        <f t="shared" si="10"/>
        <v>-0.24201273000000034</v>
      </c>
      <c r="BD16" s="42">
        <f t="shared" si="11"/>
        <v>-6.0524930166595221E-2</v>
      </c>
    </row>
    <row r="17" spans="1:56" ht="15.75" x14ac:dyDescent="0.25">
      <c r="A17" s="7" t="s">
        <v>81</v>
      </c>
      <c r="B17" s="36">
        <v>162720</v>
      </c>
      <c r="C17" s="13">
        <v>3.1835496600000002</v>
      </c>
      <c r="D17" s="13">
        <v>0.65228576000000005</v>
      </c>
      <c r="E17" s="13">
        <v>0.1</v>
      </c>
      <c r="F17" s="13">
        <v>25.9</v>
      </c>
      <c r="G17" s="2"/>
      <c r="J17" s="28">
        <f t="shared" si="0"/>
        <v>2.2830001600000003</v>
      </c>
      <c r="K17" s="28">
        <f t="shared" si="1"/>
        <v>0.90054949999999989</v>
      </c>
      <c r="L17" s="28">
        <f t="shared" si="2"/>
        <v>5.4665498200000009</v>
      </c>
      <c r="N17" s="7" t="s">
        <v>81</v>
      </c>
      <c r="O17" s="36">
        <v>162720</v>
      </c>
      <c r="P17" s="13">
        <v>3.1835496600000002</v>
      </c>
      <c r="Q17" s="13">
        <v>0.65228576000000005</v>
      </c>
      <c r="R17" s="13">
        <v>0.1</v>
      </c>
      <c r="S17" s="13">
        <v>25.9</v>
      </c>
      <c r="T17" s="2"/>
      <c r="U17" s="2"/>
      <c r="V17" s="2"/>
      <c r="W17" s="28">
        <f t="shared" si="3"/>
        <v>2.2830001600000003</v>
      </c>
      <c r="X17" s="37">
        <f t="shared" si="4"/>
        <v>0.90054949999999989</v>
      </c>
      <c r="Y17" s="37">
        <f t="shared" si="5"/>
        <v>5.4665498200000009</v>
      </c>
      <c r="AA17" s="10" t="s">
        <v>32</v>
      </c>
      <c r="AB17" s="12">
        <v>161925</v>
      </c>
      <c r="AC17" s="12">
        <v>3.1685099999999999</v>
      </c>
      <c r="AD17" s="12">
        <v>0.60777000000000003</v>
      </c>
      <c r="AE17" s="12">
        <v>513061</v>
      </c>
      <c r="AF17" s="12">
        <v>0.9</v>
      </c>
      <c r="AG17" s="12">
        <v>5.4</v>
      </c>
      <c r="AH17" s="12" t="s">
        <v>32</v>
      </c>
      <c r="AI17" s="4"/>
      <c r="AJ17" s="29">
        <f t="shared" si="12"/>
        <v>2.1271949999999999</v>
      </c>
      <c r="AK17" s="38">
        <f t="shared" si="13"/>
        <v>1.041315</v>
      </c>
      <c r="AL17" s="38">
        <f t="shared" si="14"/>
        <v>5.2957049999999999</v>
      </c>
      <c r="AM17" s="4"/>
      <c r="AN17" s="10" t="s">
        <v>32</v>
      </c>
      <c r="AO17" s="12">
        <v>161797</v>
      </c>
      <c r="AP17" s="39">
        <v>3.1672400000000001</v>
      </c>
      <c r="AQ17" s="39">
        <v>0.60477000000000003</v>
      </c>
      <c r="AR17" s="12">
        <v>512450</v>
      </c>
      <c r="AS17" s="40">
        <v>1.1000000000000001</v>
      </c>
      <c r="AT17" s="40">
        <v>5.3</v>
      </c>
      <c r="AU17" s="12" t="s">
        <v>32</v>
      </c>
      <c r="AX17" s="41" t="str">
        <f t="shared" si="15"/>
        <v>Lignin</v>
      </c>
      <c r="AY17" s="34">
        <f t="shared" si="6"/>
        <v>-923</v>
      </c>
      <c r="AZ17" s="42">
        <f t="shared" si="7"/>
        <v>-5.6723205506391348E-3</v>
      </c>
      <c r="BA17" s="43">
        <f t="shared" si="8"/>
        <v>-1.6309660000000115E-2</v>
      </c>
      <c r="BB17" s="42">
        <f t="shared" si="9"/>
        <v>-5.1231052572932425E-3</v>
      </c>
      <c r="BC17" s="43">
        <f t="shared" si="10"/>
        <v>-4.7515760000000018E-2</v>
      </c>
      <c r="BD17" s="42">
        <f t="shared" si="11"/>
        <v>-7.2845005845290897E-2</v>
      </c>
    </row>
    <row r="18" spans="1:56" ht="15.75" x14ac:dyDescent="0.25">
      <c r="A18" s="7" t="s">
        <v>82</v>
      </c>
      <c r="B18" s="36">
        <v>177918</v>
      </c>
      <c r="C18" s="13">
        <v>8.2488545299999991</v>
      </c>
      <c r="D18" s="13">
        <v>1.05197432</v>
      </c>
      <c r="E18" s="13">
        <v>2.2999999999999998</v>
      </c>
      <c r="F18" s="13">
        <v>27.6</v>
      </c>
      <c r="G18" s="2"/>
      <c r="J18" s="28">
        <f t="shared" si="0"/>
        <v>3.68191012</v>
      </c>
      <c r="K18" s="28">
        <f t="shared" si="1"/>
        <v>4.5669444099999996</v>
      </c>
      <c r="L18" s="28">
        <f t="shared" si="2"/>
        <v>11.930764649999999</v>
      </c>
      <c r="N18" s="7" t="s">
        <v>82</v>
      </c>
      <c r="O18" s="36">
        <v>177918</v>
      </c>
      <c r="P18" s="13">
        <v>8.2488545299999991</v>
      </c>
      <c r="Q18" s="13">
        <v>1.05197432</v>
      </c>
      <c r="R18" s="13">
        <v>2.2999999999999998</v>
      </c>
      <c r="S18" s="13">
        <v>27.6</v>
      </c>
      <c r="T18" s="2"/>
      <c r="U18" s="2"/>
      <c r="V18" s="2"/>
      <c r="W18" s="28">
        <f t="shared" si="3"/>
        <v>3.68191012</v>
      </c>
      <c r="X18" s="37">
        <f t="shared" si="4"/>
        <v>4.5669444099999996</v>
      </c>
      <c r="Y18" s="37">
        <f t="shared" si="5"/>
        <v>11.930764649999999</v>
      </c>
      <c r="AA18" s="10" t="s">
        <v>33</v>
      </c>
      <c r="AB18" s="12">
        <v>176785</v>
      </c>
      <c r="AC18" s="12">
        <v>8.2240199999999994</v>
      </c>
      <c r="AD18" s="12">
        <v>0.96579000000000004</v>
      </c>
      <c r="AE18" s="12">
        <v>1453883</v>
      </c>
      <c r="AF18" s="12">
        <v>4.5999999999999996</v>
      </c>
      <c r="AG18" s="12">
        <v>11.9</v>
      </c>
      <c r="AH18" s="12" t="s">
        <v>33</v>
      </c>
      <c r="AI18" s="4"/>
      <c r="AJ18" s="29">
        <f t="shared" si="12"/>
        <v>3.3802650000000001</v>
      </c>
      <c r="AK18" s="38">
        <f t="shared" si="13"/>
        <v>4.8437549999999998</v>
      </c>
      <c r="AL18" s="38">
        <f t="shared" si="14"/>
        <v>11.604284999999999</v>
      </c>
      <c r="AM18" s="4"/>
      <c r="AN18" s="10" t="s">
        <v>33</v>
      </c>
      <c r="AO18" s="12">
        <v>176354</v>
      </c>
      <c r="AP18" s="39">
        <v>8.2191399999999994</v>
      </c>
      <c r="AQ18" s="39">
        <v>0.95079999999999998</v>
      </c>
      <c r="AR18" s="12">
        <v>1449477</v>
      </c>
      <c r="AS18" s="40">
        <v>4.9000000000000004</v>
      </c>
      <c r="AT18" s="40">
        <v>11.6</v>
      </c>
      <c r="AU18" s="12" t="s">
        <v>33</v>
      </c>
      <c r="AX18" s="41" t="str">
        <f t="shared" si="15"/>
        <v>CP</v>
      </c>
      <c r="AY18" s="34">
        <f t="shared" si="6"/>
        <v>-1564</v>
      </c>
      <c r="AZ18" s="42">
        <f t="shared" si="7"/>
        <v>-8.7905664407198821E-3</v>
      </c>
      <c r="BA18" s="43">
        <f t="shared" si="8"/>
        <v>-2.9714529999999684E-2</v>
      </c>
      <c r="BB18" s="42">
        <f t="shared" si="9"/>
        <v>-3.6022613675549551E-3</v>
      </c>
      <c r="BC18" s="43">
        <f t="shared" si="10"/>
        <v>-0.10117432000000004</v>
      </c>
      <c r="BD18" s="42">
        <f t="shared" si="11"/>
        <v>-9.6175655694713189E-2</v>
      </c>
    </row>
    <row r="19" spans="1:56" ht="15.75" x14ac:dyDescent="0.25">
      <c r="A19" s="7" t="s">
        <v>34</v>
      </c>
      <c r="B19" s="36">
        <v>155406</v>
      </c>
      <c r="C19" s="13">
        <v>74.264206900000005</v>
      </c>
      <c r="D19" s="13">
        <v>7.1649341</v>
      </c>
      <c r="E19" s="13">
        <v>25.4</v>
      </c>
      <c r="F19" s="13">
        <v>93.18</v>
      </c>
      <c r="G19" s="2"/>
      <c r="J19" s="28">
        <f t="shared" si="0"/>
        <v>25.077269350000002</v>
      </c>
      <c r="K19" s="28">
        <f t="shared" si="1"/>
        <v>49.186937550000003</v>
      </c>
      <c r="L19" s="28">
        <f t="shared" si="2"/>
        <v>99.341476249999999</v>
      </c>
      <c r="N19" s="7" t="s">
        <v>34</v>
      </c>
      <c r="O19" s="36">
        <v>155406</v>
      </c>
      <c r="P19" s="13">
        <v>74.264206900000005</v>
      </c>
      <c r="Q19" s="13">
        <v>7.1649341</v>
      </c>
      <c r="R19" s="13">
        <v>25.4</v>
      </c>
      <c r="S19" s="13">
        <v>93.18</v>
      </c>
      <c r="T19" s="2"/>
      <c r="U19" s="2"/>
      <c r="V19" s="2"/>
      <c r="W19" s="28">
        <f t="shared" si="3"/>
        <v>25.077269350000002</v>
      </c>
      <c r="X19" s="37">
        <f t="shared" si="4"/>
        <v>49.186937550000003</v>
      </c>
      <c r="Y19" s="28">
        <f t="shared" si="5"/>
        <v>99.341476249999999</v>
      </c>
      <c r="AA19" s="10" t="s">
        <v>34</v>
      </c>
      <c r="AB19" s="12">
        <v>154299</v>
      </c>
      <c r="AC19" s="12">
        <v>74.475840000000005</v>
      </c>
      <c r="AD19" s="12">
        <v>6.7326499999999996</v>
      </c>
      <c r="AE19" s="12">
        <v>11491547</v>
      </c>
      <c r="AF19" s="12">
        <v>49.19</v>
      </c>
      <c r="AG19" s="12">
        <v>93.18</v>
      </c>
      <c r="AH19" s="12" t="s">
        <v>34</v>
      </c>
      <c r="AI19" s="4"/>
      <c r="AJ19" s="29">
        <f t="shared" si="12"/>
        <v>23.564274999999999</v>
      </c>
      <c r="AK19" s="38">
        <f t="shared" si="13"/>
        <v>50.91156500000001</v>
      </c>
      <c r="AL19" s="44">
        <f t="shared" si="14"/>
        <v>98.040115</v>
      </c>
      <c r="AM19" s="4"/>
      <c r="AN19" s="10" t="s">
        <v>34</v>
      </c>
      <c r="AO19" s="12">
        <v>154000</v>
      </c>
      <c r="AP19" s="39">
        <v>74.523139999999998</v>
      </c>
      <c r="AQ19" s="39">
        <v>6.6529299999999996</v>
      </c>
      <c r="AR19" s="12">
        <v>11476564</v>
      </c>
      <c r="AS19" s="40">
        <v>50.91</v>
      </c>
      <c r="AT19" s="40">
        <v>93.18</v>
      </c>
      <c r="AU19" s="12" t="s">
        <v>34</v>
      </c>
      <c r="AX19" s="41" t="str">
        <f t="shared" si="15"/>
        <v>RDP</v>
      </c>
      <c r="AY19" s="34">
        <f t="shared" si="6"/>
        <v>-1406</v>
      </c>
      <c r="AZ19" s="42">
        <f t="shared" si="7"/>
        <v>-9.0472697321853732E-3</v>
      </c>
      <c r="BA19" s="43">
        <f t="shared" si="8"/>
        <v>0.25893309999999303</v>
      </c>
      <c r="BB19" s="42">
        <f t="shared" si="9"/>
        <v>3.4866473474719491E-3</v>
      </c>
      <c r="BC19" s="43">
        <f t="shared" si="10"/>
        <v>-0.51200410000000041</v>
      </c>
      <c r="BD19" s="42">
        <f t="shared" si="11"/>
        <v>-7.1459708191873028E-2</v>
      </c>
    </row>
    <row r="20" spans="1:56" ht="15.75" x14ac:dyDescent="0.25">
      <c r="A20" s="7" t="s">
        <v>35</v>
      </c>
      <c r="B20" s="36">
        <v>155404</v>
      </c>
      <c r="C20" s="13">
        <v>25.6378986</v>
      </c>
      <c r="D20" s="13">
        <v>7.1455020899999999</v>
      </c>
      <c r="E20" s="13">
        <v>6.82</v>
      </c>
      <c r="F20" s="13">
        <v>74.599999999999994</v>
      </c>
      <c r="G20" s="2"/>
      <c r="J20" s="28">
        <f t="shared" si="0"/>
        <v>25.009257314999999</v>
      </c>
      <c r="K20" s="28">
        <f t="shared" si="1"/>
        <v>0.62864128500000049</v>
      </c>
      <c r="L20" s="28">
        <f t="shared" si="2"/>
        <v>50.647155914999999</v>
      </c>
      <c r="N20" s="7" t="s">
        <v>35</v>
      </c>
      <c r="O20" s="36">
        <v>155404</v>
      </c>
      <c r="P20" s="13">
        <v>25.6378986</v>
      </c>
      <c r="Q20" s="13">
        <v>7.1455020899999999</v>
      </c>
      <c r="R20" s="13">
        <v>6.82</v>
      </c>
      <c r="S20" s="13">
        <v>74.599999999999994</v>
      </c>
      <c r="T20" s="2"/>
      <c r="U20" s="2"/>
      <c r="V20" s="2"/>
      <c r="W20" s="28">
        <f t="shared" si="3"/>
        <v>25.009257314999999</v>
      </c>
      <c r="X20" s="28">
        <f t="shared" si="4"/>
        <v>0.62864128500000049</v>
      </c>
      <c r="Y20" s="37">
        <f t="shared" si="5"/>
        <v>50.647155914999999</v>
      </c>
      <c r="AA20" s="10" t="s">
        <v>35</v>
      </c>
      <c r="AB20" s="12">
        <v>154320</v>
      </c>
      <c r="AC20" s="12">
        <v>25.432770000000001</v>
      </c>
      <c r="AD20" s="12">
        <v>6.7305700000000002</v>
      </c>
      <c r="AE20" s="12">
        <v>3924786</v>
      </c>
      <c r="AF20" s="12">
        <v>6.82</v>
      </c>
      <c r="AG20" s="12">
        <v>50.65</v>
      </c>
      <c r="AH20" s="12" t="s">
        <v>35</v>
      </c>
      <c r="AI20" s="4"/>
      <c r="AJ20" s="29">
        <f t="shared" si="12"/>
        <v>23.556995000000001</v>
      </c>
      <c r="AK20" s="44">
        <f t="shared" si="13"/>
        <v>1.8757750000000009</v>
      </c>
      <c r="AL20" s="38">
        <f t="shared" si="14"/>
        <v>48.989765000000006</v>
      </c>
      <c r="AM20" s="4"/>
      <c r="AN20" s="10" t="s">
        <v>35</v>
      </c>
      <c r="AO20" s="12">
        <v>153970</v>
      </c>
      <c r="AP20" s="39">
        <v>25.377759999999999</v>
      </c>
      <c r="AQ20" s="39">
        <v>6.6384100000000004</v>
      </c>
      <c r="AR20" s="12">
        <v>3907414</v>
      </c>
      <c r="AS20" s="40">
        <v>6.82</v>
      </c>
      <c r="AT20" s="40">
        <v>48.99</v>
      </c>
      <c r="AU20" s="12" t="s">
        <v>35</v>
      </c>
      <c r="AX20" s="41" t="str">
        <f t="shared" si="15"/>
        <v>RUP</v>
      </c>
      <c r="AY20" s="34">
        <f t="shared" si="6"/>
        <v>-1434</v>
      </c>
      <c r="AZ20" s="42">
        <f t="shared" si="7"/>
        <v>-9.2275617101232922E-3</v>
      </c>
      <c r="BA20" s="43">
        <f t="shared" si="8"/>
        <v>-0.26013860000000122</v>
      </c>
      <c r="BB20" s="42">
        <f t="shared" si="9"/>
        <v>-1.0146642829767695E-2</v>
      </c>
      <c r="BC20" s="43">
        <f t="shared" si="10"/>
        <v>-0.50709208999999955</v>
      </c>
      <c r="BD20" s="42">
        <f t="shared" si="11"/>
        <v>-7.0966614187919094E-2</v>
      </c>
    </row>
    <row r="21" spans="1:56" ht="30" x14ac:dyDescent="0.25">
      <c r="A21" s="7" t="s">
        <v>83</v>
      </c>
      <c r="B21" s="36">
        <v>164970</v>
      </c>
      <c r="C21" s="13">
        <v>55.791718600000003</v>
      </c>
      <c r="D21" s="13">
        <v>9.9611887899999996</v>
      </c>
      <c r="E21" s="13">
        <v>-20.45</v>
      </c>
      <c r="F21" s="13">
        <v>91.19</v>
      </c>
      <c r="G21" s="2"/>
      <c r="J21" s="28">
        <f t="shared" si="0"/>
        <v>34.864160765000001</v>
      </c>
      <c r="K21" s="28">
        <f t="shared" si="1"/>
        <v>20.927557835000002</v>
      </c>
      <c r="L21" s="28">
        <f t="shared" si="2"/>
        <v>90.655879365000004</v>
      </c>
      <c r="N21" s="7" t="s">
        <v>83</v>
      </c>
      <c r="O21" s="36">
        <v>164970</v>
      </c>
      <c r="P21" s="13">
        <v>55.791718600000003</v>
      </c>
      <c r="Q21" s="13">
        <v>9.9611887899999996</v>
      </c>
      <c r="R21" s="13">
        <v>-20.45</v>
      </c>
      <c r="S21" s="13">
        <v>91.19</v>
      </c>
      <c r="T21" s="2"/>
      <c r="U21" s="2"/>
      <c r="V21" s="2"/>
      <c r="W21" s="28">
        <f t="shared" si="3"/>
        <v>34.864160765000001</v>
      </c>
      <c r="X21" s="37">
        <f t="shared" si="4"/>
        <v>20.927557835000002</v>
      </c>
      <c r="Y21" s="37">
        <f t="shared" si="5"/>
        <v>90.655879365000004</v>
      </c>
      <c r="AA21" s="10" t="s">
        <v>36</v>
      </c>
      <c r="AB21" s="12">
        <v>164571</v>
      </c>
      <c r="AC21" s="12">
        <v>55.884</v>
      </c>
      <c r="AD21" s="12">
        <v>9.7917299999999994</v>
      </c>
      <c r="AE21" s="12">
        <v>9196886</v>
      </c>
      <c r="AF21" s="12">
        <v>20.95</v>
      </c>
      <c r="AG21" s="12">
        <v>86.36</v>
      </c>
      <c r="AH21" s="12" t="s">
        <v>36</v>
      </c>
      <c r="AI21" s="4"/>
      <c r="AJ21" s="29">
        <f t="shared" si="12"/>
        <v>34.271054999999997</v>
      </c>
      <c r="AK21" s="38">
        <f t="shared" si="13"/>
        <v>21.612945000000003</v>
      </c>
      <c r="AL21" s="44">
        <f t="shared" si="14"/>
        <v>90.155055000000004</v>
      </c>
      <c r="AM21" s="4"/>
      <c r="AN21" s="10" t="s">
        <v>36</v>
      </c>
      <c r="AO21" s="12">
        <v>164454</v>
      </c>
      <c r="AP21" s="39">
        <v>55.908700000000003</v>
      </c>
      <c r="AQ21" s="39">
        <v>9.7513000000000005</v>
      </c>
      <c r="AR21" s="12">
        <v>9194410</v>
      </c>
      <c r="AS21" s="40">
        <v>21.61</v>
      </c>
      <c r="AT21" s="40">
        <v>86.36</v>
      </c>
      <c r="AU21" s="12" t="s">
        <v>36</v>
      </c>
      <c r="AX21" s="41" t="str">
        <f t="shared" si="15"/>
        <v>Sol_Protein</v>
      </c>
      <c r="AY21" s="34">
        <f t="shared" si="6"/>
        <v>-516</v>
      </c>
      <c r="AZ21" s="42">
        <f t="shared" si="7"/>
        <v>-3.127841425713766E-3</v>
      </c>
      <c r="BA21" s="43">
        <f t="shared" si="8"/>
        <v>0.11698140000000024</v>
      </c>
      <c r="BB21" s="42">
        <f t="shared" si="9"/>
        <v>2.0967520437701706E-3</v>
      </c>
      <c r="BC21" s="43">
        <f t="shared" si="10"/>
        <v>-0.20988878999999905</v>
      </c>
      <c r="BD21" s="42">
        <f t="shared" si="11"/>
        <v>-2.10706567684678E-2</v>
      </c>
    </row>
    <row r="22" spans="1:56" ht="15.75" x14ac:dyDescent="0.25">
      <c r="A22" s="7" t="s">
        <v>97</v>
      </c>
      <c r="B22" s="36">
        <v>140909</v>
      </c>
      <c r="C22" s="13">
        <v>0.59189831999999998</v>
      </c>
      <c r="D22" s="13">
        <v>0.14571819</v>
      </c>
      <c r="E22" s="13">
        <v>-0.4</v>
      </c>
      <c r="F22" s="13">
        <v>7.8</v>
      </c>
      <c r="G22" s="2"/>
      <c r="J22" s="28">
        <f>3.5*D22</f>
        <v>0.510013665</v>
      </c>
      <c r="K22" s="28">
        <f>C22-J22</f>
        <v>8.1884654999999973E-2</v>
      </c>
      <c r="L22" s="28">
        <f>C22+J22</f>
        <v>1.1019119850000001</v>
      </c>
      <c r="N22" s="7" t="s">
        <v>97</v>
      </c>
      <c r="O22" s="36">
        <v>140909</v>
      </c>
      <c r="P22" s="13">
        <v>0.59189831999999998</v>
      </c>
      <c r="Q22" s="13">
        <v>0.14571819</v>
      </c>
      <c r="R22" s="13">
        <v>-0.4</v>
      </c>
      <c r="S22" s="13">
        <v>7.8</v>
      </c>
      <c r="T22" s="2"/>
      <c r="U22" s="2"/>
      <c r="V22" s="2"/>
      <c r="W22" s="28">
        <f>3.5*Q22</f>
        <v>0.510013665</v>
      </c>
      <c r="X22" s="37">
        <f>P22-W22</f>
        <v>8.1884654999999973E-2</v>
      </c>
      <c r="Y22" s="37">
        <f>P22+W22</f>
        <v>1.1019119850000001</v>
      </c>
      <c r="AA22" s="10" t="s">
        <v>50</v>
      </c>
      <c r="AB22" s="12">
        <v>140426</v>
      </c>
      <c r="AC22" s="12">
        <v>0.58921999999999997</v>
      </c>
      <c r="AD22" s="12">
        <v>0.13594999999999999</v>
      </c>
      <c r="AE22" s="12">
        <v>82742</v>
      </c>
      <c r="AF22" s="12">
        <v>0.1</v>
      </c>
      <c r="AG22" s="12">
        <v>1.1000000000000001</v>
      </c>
      <c r="AH22" s="12" t="s">
        <v>50</v>
      </c>
      <c r="AI22" s="4"/>
      <c r="AJ22" s="29">
        <f>3.5*AD22</f>
        <v>0.47582499999999994</v>
      </c>
      <c r="AK22" s="38">
        <f>AC22-AJ22</f>
        <v>0.11339500000000002</v>
      </c>
      <c r="AL22" s="38">
        <f>AC22+AJ22</f>
        <v>1.065045</v>
      </c>
      <c r="AM22" s="4"/>
      <c r="AN22" s="10" t="s">
        <v>50</v>
      </c>
      <c r="AO22" s="12">
        <v>139978</v>
      </c>
      <c r="AP22" s="39">
        <v>0.5877</v>
      </c>
      <c r="AQ22" s="39">
        <v>0.13306000000000001</v>
      </c>
      <c r="AR22" s="12">
        <v>82265</v>
      </c>
      <c r="AS22" s="40">
        <v>0.2</v>
      </c>
      <c r="AT22" s="40">
        <v>1</v>
      </c>
      <c r="AU22" s="12" t="s">
        <v>50</v>
      </c>
      <c r="AX22" s="41" t="str">
        <f>AN22</f>
        <v>ADIN</v>
      </c>
      <c r="AY22" s="34">
        <f>AO22-O22</f>
        <v>-931</v>
      </c>
      <c r="AZ22" s="42">
        <f>AY22/O22</f>
        <v>-6.6071010368393785E-3</v>
      </c>
      <c r="BA22" s="43">
        <f>AP22-P22</f>
        <v>-4.1983199999999776E-3</v>
      </c>
      <c r="BB22" s="42">
        <f>BA22/P22</f>
        <v>-7.0929750231424511E-3</v>
      </c>
      <c r="BC22" s="43">
        <f>AQ22-Q22</f>
        <v>-1.2658189999999986E-2</v>
      </c>
      <c r="BD22" s="42">
        <f>BC22/Q22</f>
        <v>-8.6867603831752141E-2</v>
      </c>
    </row>
    <row r="23" spans="1:56" ht="15.75" x14ac:dyDescent="0.25">
      <c r="A23" s="7" t="s">
        <v>84</v>
      </c>
      <c r="B23" s="36">
        <v>154091</v>
      </c>
      <c r="C23" s="13">
        <v>0.23914135</v>
      </c>
      <c r="D23" s="13">
        <v>9.1156139999999997E-2</v>
      </c>
      <c r="E23" s="13">
        <v>0.01</v>
      </c>
      <c r="F23" s="13">
        <v>14.94</v>
      </c>
      <c r="G23" s="2"/>
      <c r="J23" s="28">
        <f t="shared" ref="J23:J35" si="16">3.5*D23</f>
        <v>0.31904648999999996</v>
      </c>
      <c r="K23" s="28">
        <f t="shared" ref="K23:K35" si="17">C23-J23</f>
        <v>-7.9905139999999958E-2</v>
      </c>
      <c r="L23" s="28">
        <f t="shared" ref="L23:L35" si="18">C23+J23</f>
        <v>0.55818783999999999</v>
      </c>
      <c r="N23" s="7" t="s">
        <v>84</v>
      </c>
      <c r="O23" s="36">
        <v>154091</v>
      </c>
      <c r="P23" s="13">
        <v>0.23914135</v>
      </c>
      <c r="Q23" s="13">
        <v>9.1156139999999997E-2</v>
      </c>
      <c r="R23" s="13">
        <v>0.01</v>
      </c>
      <c r="S23" s="13">
        <v>14.94</v>
      </c>
      <c r="T23" s="2"/>
      <c r="U23" s="2"/>
      <c r="V23" s="2"/>
      <c r="W23" s="28">
        <f t="shared" ref="W23:W35" si="19">3.5*Q23</f>
        <v>0.31904648999999996</v>
      </c>
      <c r="X23" s="37">
        <f t="shared" ref="X23:X35" si="20">P23-W23</f>
        <v>-7.9905139999999958E-2</v>
      </c>
      <c r="Y23" s="37">
        <f t="shared" ref="Y23:Y35" si="21">P23+W23</f>
        <v>0.55818783999999999</v>
      </c>
      <c r="AA23" s="10" t="s">
        <v>37</v>
      </c>
      <c r="AB23" s="12">
        <v>153527</v>
      </c>
      <c r="AC23" s="12">
        <v>0.2366</v>
      </c>
      <c r="AD23" s="12">
        <v>6.132E-2</v>
      </c>
      <c r="AE23" s="12">
        <v>36325</v>
      </c>
      <c r="AF23" s="12">
        <v>0.01</v>
      </c>
      <c r="AG23" s="12">
        <v>0.56000000000000005</v>
      </c>
      <c r="AH23" s="12" t="s">
        <v>37</v>
      </c>
      <c r="AI23" s="4"/>
      <c r="AJ23" s="29">
        <f t="shared" si="12"/>
        <v>0.21462000000000001</v>
      </c>
      <c r="AK23" s="38">
        <f t="shared" si="13"/>
        <v>2.198E-2</v>
      </c>
      <c r="AL23" s="38">
        <f t="shared" si="14"/>
        <v>0.45122000000000001</v>
      </c>
      <c r="AM23" s="4"/>
      <c r="AN23" s="10" t="s">
        <v>37</v>
      </c>
      <c r="AO23" s="12">
        <v>152513</v>
      </c>
      <c r="AP23" s="39">
        <v>0.23491000000000001</v>
      </c>
      <c r="AQ23" s="39">
        <v>5.7700000000000001E-2</v>
      </c>
      <c r="AR23" s="12">
        <v>35827</v>
      </c>
      <c r="AS23" s="40">
        <v>0.02</v>
      </c>
      <c r="AT23" s="40">
        <v>0.45</v>
      </c>
      <c r="AU23" s="12" t="s">
        <v>37</v>
      </c>
      <c r="AX23" s="41" t="str">
        <f t="shared" si="15"/>
        <v>Ca</v>
      </c>
      <c r="AY23" s="34">
        <f t="shared" ref="AY23:AY35" si="22">AO23-O23</f>
        <v>-1578</v>
      </c>
      <c r="AZ23" s="42">
        <f t="shared" ref="AZ23:AZ35" si="23">AY23/O23</f>
        <v>-1.0240701922889721E-2</v>
      </c>
      <c r="BA23" s="43">
        <f t="shared" ref="BA23:BA35" si="24">AP23-P23</f>
        <v>-4.2313499999999948E-3</v>
      </c>
      <c r="BB23" s="42">
        <f t="shared" ref="BB23:BB35" si="25">BA23/P23</f>
        <v>-1.7693928716217396E-2</v>
      </c>
      <c r="BC23" s="43">
        <f t="shared" ref="BC23:BC35" si="26">AQ23-Q23</f>
        <v>-3.3456139999999995E-2</v>
      </c>
      <c r="BD23" s="42">
        <f t="shared" ref="BD23:BD35" si="27">BC23/Q23</f>
        <v>-0.36702014806682243</v>
      </c>
    </row>
    <row r="24" spans="1:56" ht="15.75" x14ac:dyDescent="0.25">
      <c r="A24" s="7" t="s">
        <v>85</v>
      </c>
      <c r="B24" s="36">
        <v>154077</v>
      </c>
      <c r="C24" s="13">
        <v>0.23292768999999999</v>
      </c>
      <c r="D24" s="13">
        <v>3.618677E-2</v>
      </c>
      <c r="E24" s="13">
        <v>0.01</v>
      </c>
      <c r="F24" s="13">
        <v>1.97</v>
      </c>
      <c r="G24" s="2"/>
      <c r="J24" s="28">
        <f t="shared" si="16"/>
        <v>0.12665369500000001</v>
      </c>
      <c r="K24" s="28">
        <f t="shared" si="17"/>
        <v>0.10627399499999998</v>
      </c>
      <c r="L24" s="28">
        <f t="shared" si="18"/>
        <v>0.35958138500000003</v>
      </c>
      <c r="N24" s="7" t="s">
        <v>85</v>
      </c>
      <c r="O24" s="36">
        <v>154077</v>
      </c>
      <c r="P24" s="13">
        <v>0.23292768999999999</v>
      </c>
      <c r="Q24" s="13">
        <v>3.618677E-2</v>
      </c>
      <c r="R24" s="13">
        <v>0.01</v>
      </c>
      <c r="S24" s="13">
        <v>1.97</v>
      </c>
      <c r="T24" s="2"/>
      <c r="U24" s="2"/>
      <c r="V24" s="2"/>
      <c r="W24" s="28">
        <f t="shared" si="19"/>
        <v>0.12665369500000001</v>
      </c>
      <c r="X24" s="37">
        <f t="shared" si="20"/>
        <v>0.10627399499999998</v>
      </c>
      <c r="Y24" s="37">
        <f t="shared" si="21"/>
        <v>0.35958138500000003</v>
      </c>
      <c r="AA24" s="10" t="s">
        <v>38</v>
      </c>
      <c r="AB24" s="12">
        <v>153179</v>
      </c>
      <c r="AC24" s="12">
        <v>0.23272000000000001</v>
      </c>
      <c r="AD24" s="12">
        <v>3.347E-2</v>
      </c>
      <c r="AE24" s="12">
        <v>35647</v>
      </c>
      <c r="AF24" s="12">
        <v>0.11</v>
      </c>
      <c r="AG24" s="12">
        <v>0.36</v>
      </c>
      <c r="AH24" s="12" t="s">
        <v>38</v>
      </c>
      <c r="AI24" s="4"/>
      <c r="AJ24" s="29">
        <f t="shared" si="12"/>
        <v>0.117145</v>
      </c>
      <c r="AK24" s="38">
        <f t="shared" si="13"/>
        <v>0.11557500000000001</v>
      </c>
      <c r="AL24" s="38">
        <f t="shared" si="14"/>
        <v>0.34986499999999998</v>
      </c>
      <c r="AM24" s="4"/>
      <c r="AN24" s="10" t="s">
        <v>38</v>
      </c>
      <c r="AO24" s="12">
        <v>152852</v>
      </c>
      <c r="AP24" s="39">
        <v>0.23268</v>
      </c>
      <c r="AQ24" s="39">
        <v>3.3000000000000002E-2</v>
      </c>
      <c r="AR24" s="12">
        <v>35565</v>
      </c>
      <c r="AS24" s="40">
        <v>0.12</v>
      </c>
      <c r="AT24" s="40">
        <v>0.35</v>
      </c>
      <c r="AU24" s="12" t="s">
        <v>38</v>
      </c>
      <c r="AX24" s="41" t="str">
        <f t="shared" si="15"/>
        <v>P</v>
      </c>
      <c r="AY24" s="34">
        <f t="shared" si="22"/>
        <v>-1225</v>
      </c>
      <c r="AZ24" s="42">
        <f t="shared" si="23"/>
        <v>-7.9505701694607238E-3</v>
      </c>
      <c r="BA24" s="43">
        <f t="shared" si="24"/>
        <v>-2.4768999999999486E-4</v>
      </c>
      <c r="BB24" s="42">
        <f t="shared" si="25"/>
        <v>-1.0633772223473941E-3</v>
      </c>
      <c r="BC24" s="43">
        <f t="shared" si="26"/>
        <v>-3.1867699999999985E-3</v>
      </c>
      <c r="BD24" s="42">
        <f t="shared" si="27"/>
        <v>-8.8064505342698413E-2</v>
      </c>
    </row>
    <row r="25" spans="1:56" ht="15.75" x14ac:dyDescent="0.25">
      <c r="A25" s="7" t="s">
        <v>86</v>
      </c>
      <c r="B25" s="36">
        <v>153632</v>
      </c>
      <c r="C25" s="13">
        <v>0.16794385000000001</v>
      </c>
      <c r="D25" s="13">
        <v>3.7119899999999997E-2</v>
      </c>
      <c r="E25" s="13">
        <v>0.01</v>
      </c>
      <c r="F25" s="13">
        <v>2.5299999999999998</v>
      </c>
      <c r="G25" s="2"/>
      <c r="J25" s="28">
        <f t="shared" si="16"/>
        <v>0.12991965</v>
      </c>
      <c r="K25" s="28">
        <f t="shared" si="17"/>
        <v>3.8024200000000008E-2</v>
      </c>
      <c r="L25" s="28">
        <f t="shared" si="18"/>
        <v>0.2978635</v>
      </c>
      <c r="N25" s="7" t="s">
        <v>86</v>
      </c>
      <c r="O25" s="36">
        <v>153632</v>
      </c>
      <c r="P25" s="13">
        <v>0.16794385000000001</v>
      </c>
      <c r="Q25" s="13">
        <v>3.7119899999999997E-2</v>
      </c>
      <c r="R25" s="13">
        <v>0.01</v>
      </c>
      <c r="S25" s="13">
        <v>2.5299999999999998</v>
      </c>
      <c r="T25" s="2"/>
      <c r="U25" s="2"/>
      <c r="V25" s="2"/>
      <c r="W25" s="28">
        <f t="shared" si="19"/>
        <v>0.12991965</v>
      </c>
      <c r="X25" s="37">
        <f t="shared" si="20"/>
        <v>3.8024200000000008E-2</v>
      </c>
      <c r="Y25" s="37">
        <f t="shared" si="21"/>
        <v>0.2978635</v>
      </c>
      <c r="AA25" s="10" t="s">
        <v>39</v>
      </c>
      <c r="AB25" s="12">
        <v>152813</v>
      </c>
      <c r="AC25" s="12">
        <v>0.1671</v>
      </c>
      <c r="AD25" s="12">
        <v>3.3050000000000003E-2</v>
      </c>
      <c r="AE25" s="12">
        <v>25535</v>
      </c>
      <c r="AF25" s="12">
        <v>0.04</v>
      </c>
      <c r="AG25" s="12">
        <v>0.3</v>
      </c>
      <c r="AH25" s="12" t="s">
        <v>39</v>
      </c>
      <c r="AI25" s="4"/>
      <c r="AJ25" s="29">
        <f t="shared" si="12"/>
        <v>0.11567500000000001</v>
      </c>
      <c r="AK25" s="38">
        <f t="shared" si="13"/>
        <v>5.1424999999999985E-2</v>
      </c>
      <c r="AL25" s="38">
        <f t="shared" si="14"/>
        <v>0.282775</v>
      </c>
      <c r="AM25" s="4"/>
      <c r="AN25" s="10" t="s">
        <v>39</v>
      </c>
      <c r="AO25" s="12">
        <v>152269</v>
      </c>
      <c r="AP25" s="39">
        <v>0.16672999999999999</v>
      </c>
      <c r="AQ25" s="39">
        <v>3.2230000000000002E-2</v>
      </c>
      <c r="AR25" s="12">
        <v>25387</v>
      </c>
      <c r="AS25" s="40">
        <v>0.05</v>
      </c>
      <c r="AT25" s="40">
        <v>0.28000000000000003</v>
      </c>
      <c r="AU25" s="12" t="s">
        <v>39</v>
      </c>
      <c r="AX25" s="41" t="str">
        <f t="shared" si="15"/>
        <v>Mg</v>
      </c>
      <c r="AY25" s="34">
        <f t="shared" si="22"/>
        <v>-1363</v>
      </c>
      <c r="AZ25" s="42">
        <f t="shared" si="23"/>
        <v>-8.871849614663611E-3</v>
      </c>
      <c r="BA25" s="43">
        <f t="shared" si="24"/>
        <v>-1.2138500000000163E-3</v>
      </c>
      <c r="BB25" s="42">
        <f t="shared" si="25"/>
        <v>-7.2277133101332153E-3</v>
      </c>
      <c r="BC25" s="43">
        <f t="shared" si="26"/>
        <v>-4.8898999999999956E-3</v>
      </c>
      <c r="BD25" s="42">
        <f t="shared" si="27"/>
        <v>-0.13173257471059988</v>
      </c>
    </row>
    <row r="26" spans="1:56" ht="15.75" x14ac:dyDescent="0.25">
      <c r="A26" s="7" t="s">
        <v>87</v>
      </c>
      <c r="B26" s="36">
        <v>162807</v>
      </c>
      <c r="C26" s="13">
        <v>1.07064494</v>
      </c>
      <c r="D26" s="13">
        <v>0.26235349000000002</v>
      </c>
      <c r="E26" s="13">
        <v>0.02</v>
      </c>
      <c r="F26" s="13">
        <v>4.8600000000000003</v>
      </c>
      <c r="G26" s="2"/>
      <c r="J26" s="28">
        <f t="shared" si="16"/>
        <v>0.91823721500000011</v>
      </c>
      <c r="K26" s="28">
        <f t="shared" si="17"/>
        <v>0.15240772499999988</v>
      </c>
      <c r="L26" s="28">
        <f t="shared" si="18"/>
        <v>1.9888821550000002</v>
      </c>
      <c r="N26" s="7" t="s">
        <v>87</v>
      </c>
      <c r="O26" s="36">
        <v>162807</v>
      </c>
      <c r="P26" s="13">
        <v>1.07064494</v>
      </c>
      <c r="Q26" s="13">
        <v>0.26235349000000002</v>
      </c>
      <c r="R26" s="13">
        <v>0.02</v>
      </c>
      <c r="S26" s="13">
        <v>4.8600000000000003</v>
      </c>
      <c r="T26" s="2"/>
      <c r="U26" s="2"/>
      <c r="V26" s="2"/>
      <c r="W26" s="28">
        <f t="shared" si="19"/>
        <v>0.91823721500000011</v>
      </c>
      <c r="X26" s="37">
        <f t="shared" si="20"/>
        <v>0.15240772499999988</v>
      </c>
      <c r="Y26" s="37">
        <f t="shared" si="21"/>
        <v>1.9888821550000002</v>
      </c>
      <c r="AA26" s="10" t="s">
        <v>40</v>
      </c>
      <c r="AB26" s="12">
        <v>161604</v>
      </c>
      <c r="AC26" s="12">
        <v>1.06277</v>
      </c>
      <c r="AD26" s="12">
        <v>0.24145</v>
      </c>
      <c r="AE26" s="12">
        <v>171747</v>
      </c>
      <c r="AF26" s="12">
        <v>0.15</v>
      </c>
      <c r="AG26" s="12">
        <v>1.99</v>
      </c>
      <c r="AH26" s="12" t="s">
        <v>40</v>
      </c>
      <c r="AI26" s="4"/>
      <c r="AJ26" s="29">
        <f t="shared" si="12"/>
        <v>0.84507500000000002</v>
      </c>
      <c r="AK26" s="38">
        <f t="shared" si="13"/>
        <v>0.21769499999999997</v>
      </c>
      <c r="AL26" s="38">
        <f t="shared" si="14"/>
        <v>1.907845</v>
      </c>
      <c r="AM26" s="4"/>
      <c r="AN26" s="10" t="s">
        <v>40</v>
      </c>
      <c r="AO26" s="12">
        <v>161105</v>
      </c>
      <c r="AP26" s="39">
        <v>1.0605599999999999</v>
      </c>
      <c r="AQ26" s="39">
        <v>0.23672000000000001</v>
      </c>
      <c r="AR26" s="12">
        <v>170862</v>
      </c>
      <c r="AS26" s="40">
        <v>0.22</v>
      </c>
      <c r="AT26" s="40">
        <v>1.91</v>
      </c>
      <c r="AU26" s="12" t="s">
        <v>40</v>
      </c>
      <c r="AX26" s="41" t="str">
        <f t="shared" si="15"/>
        <v>K</v>
      </c>
      <c r="AY26" s="34">
        <f t="shared" si="22"/>
        <v>-1702</v>
      </c>
      <c r="AZ26" s="42">
        <f t="shared" si="23"/>
        <v>-1.0454095954105168E-2</v>
      </c>
      <c r="BA26" s="43">
        <f t="shared" si="24"/>
        <v>-1.0084940000000042E-2</v>
      </c>
      <c r="BB26" s="42">
        <f t="shared" si="25"/>
        <v>-9.4194999884836157E-3</v>
      </c>
      <c r="BC26" s="43">
        <f t="shared" si="26"/>
        <v>-2.5633490000000009E-2</v>
      </c>
      <c r="BD26" s="42">
        <f t="shared" si="27"/>
        <v>-9.7705923408909129E-2</v>
      </c>
    </row>
    <row r="27" spans="1:56" ht="15.75" x14ac:dyDescent="0.25">
      <c r="A27" s="7" t="s">
        <v>88</v>
      </c>
      <c r="B27" s="36">
        <v>17015</v>
      </c>
      <c r="C27" s="13">
        <v>2.163209E-2</v>
      </c>
      <c r="D27" s="13">
        <v>7.7761369999999996E-2</v>
      </c>
      <c r="E27" s="13">
        <v>0.01</v>
      </c>
      <c r="F27" s="13">
        <v>5</v>
      </c>
      <c r="G27" s="2"/>
      <c r="J27" s="28">
        <f t="shared" si="16"/>
        <v>0.27216479500000001</v>
      </c>
      <c r="K27" s="28">
        <f t="shared" si="17"/>
        <v>-0.25053270500000002</v>
      </c>
      <c r="L27" s="28">
        <f t="shared" si="18"/>
        <v>0.29379688500000001</v>
      </c>
      <c r="N27" s="7" t="s">
        <v>88</v>
      </c>
      <c r="O27" s="36">
        <v>17015</v>
      </c>
      <c r="P27" s="13">
        <v>2.163209E-2</v>
      </c>
      <c r="Q27" s="13">
        <v>7.7761369999999996E-2</v>
      </c>
      <c r="R27" s="13">
        <v>0.01</v>
      </c>
      <c r="S27" s="13">
        <v>5</v>
      </c>
      <c r="T27" s="2"/>
      <c r="U27" s="2"/>
      <c r="V27" s="2"/>
      <c r="W27" s="28">
        <f t="shared" si="19"/>
        <v>0.27216479500000001</v>
      </c>
      <c r="X27" s="28">
        <f t="shared" si="20"/>
        <v>-0.25053270500000002</v>
      </c>
      <c r="Y27" s="37">
        <f t="shared" si="21"/>
        <v>0.29379688500000001</v>
      </c>
      <c r="AA27" s="10" t="s">
        <v>41</v>
      </c>
      <c r="AB27" s="12">
        <v>16932</v>
      </c>
      <c r="AC27" s="12">
        <v>1.78E-2</v>
      </c>
      <c r="AD27" s="12">
        <v>2.019E-2</v>
      </c>
      <c r="AE27" s="12">
        <v>301.42</v>
      </c>
      <c r="AF27" s="12">
        <v>0.01</v>
      </c>
      <c r="AG27" s="12">
        <v>0.28999999999999998</v>
      </c>
      <c r="AH27" s="12" t="s">
        <v>41</v>
      </c>
      <c r="AI27" s="4"/>
      <c r="AJ27" s="29">
        <f t="shared" si="12"/>
        <v>7.0665000000000006E-2</v>
      </c>
      <c r="AK27" s="44">
        <f t="shared" si="13"/>
        <v>-5.2865000000000009E-2</v>
      </c>
      <c r="AL27" s="38">
        <f t="shared" si="14"/>
        <v>8.8465000000000002E-2</v>
      </c>
      <c r="AM27" s="4"/>
      <c r="AN27" s="10" t="s">
        <v>41</v>
      </c>
      <c r="AO27" s="12">
        <v>16729</v>
      </c>
      <c r="AP27" s="39">
        <v>1.61E-2</v>
      </c>
      <c r="AQ27" s="39">
        <v>1.1809999999999999E-2</v>
      </c>
      <c r="AR27" s="12">
        <v>269.32</v>
      </c>
      <c r="AS27" s="40">
        <v>0.01</v>
      </c>
      <c r="AT27" s="40">
        <v>0.09</v>
      </c>
      <c r="AU27" s="12" t="s">
        <v>41</v>
      </c>
      <c r="AX27" s="41" t="str">
        <f t="shared" si="15"/>
        <v>NA</v>
      </c>
      <c r="AY27" s="34">
        <f t="shared" si="22"/>
        <v>-286</v>
      </c>
      <c r="AZ27" s="42">
        <f t="shared" si="23"/>
        <v>-1.6808698207464001E-2</v>
      </c>
      <c r="BA27" s="43">
        <f t="shared" si="24"/>
        <v>-5.5320899999999999E-3</v>
      </c>
      <c r="BB27" s="42">
        <f t="shared" si="25"/>
        <v>-0.25573534503600898</v>
      </c>
      <c r="BC27" s="43">
        <f t="shared" si="26"/>
        <v>-6.5951369999999995E-2</v>
      </c>
      <c r="BD27" s="42">
        <f t="shared" si="27"/>
        <v>-0.84812510376296091</v>
      </c>
    </row>
    <row r="28" spans="1:56" ht="15.75" x14ac:dyDescent="0.25">
      <c r="A28" s="7" t="s">
        <v>89</v>
      </c>
      <c r="B28" s="36">
        <v>129399</v>
      </c>
      <c r="C28" s="13">
        <v>0.25459323</v>
      </c>
      <c r="D28" s="13">
        <v>0.13112529000000001</v>
      </c>
      <c r="E28" s="13">
        <v>0.01</v>
      </c>
      <c r="F28" s="13">
        <v>7.96</v>
      </c>
      <c r="G28" s="2"/>
      <c r="J28" s="28">
        <f t="shared" si="16"/>
        <v>0.45893851500000005</v>
      </c>
      <c r="K28" s="28">
        <f t="shared" si="17"/>
        <v>-0.20434528500000004</v>
      </c>
      <c r="L28" s="28">
        <f t="shared" si="18"/>
        <v>0.71353174500000005</v>
      </c>
      <c r="N28" s="7" t="s">
        <v>89</v>
      </c>
      <c r="O28" s="36">
        <v>129399</v>
      </c>
      <c r="P28" s="13">
        <v>0.25459323</v>
      </c>
      <c r="Q28" s="13">
        <v>0.13112529000000001</v>
      </c>
      <c r="R28" s="13">
        <v>0.01</v>
      </c>
      <c r="S28" s="13">
        <v>7.96</v>
      </c>
      <c r="T28" s="2"/>
      <c r="U28" s="2"/>
      <c r="V28" s="2"/>
      <c r="W28" s="28">
        <f t="shared" si="19"/>
        <v>0.45893851500000005</v>
      </c>
      <c r="X28" s="28">
        <f t="shared" si="20"/>
        <v>-0.20434528500000004</v>
      </c>
      <c r="Y28" s="37">
        <f t="shared" si="21"/>
        <v>0.71353174500000005</v>
      </c>
      <c r="AA28" s="10" t="s">
        <v>42</v>
      </c>
      <c r="AB28" s="12">
        <v>128357</v>
      </c>
      <c r="AC28" s="12">
        <v>0.24940000000000001</v>
      </c>
      <c r="AD28" s="12">
        <v>0.11421000000000001</v>
      </c>
      <c r="AE28" s="12">
        <v>32012</v>
      </c>
      <c r="AF28" s="12">
        <v>0.01</v>
      </c>
      <c r="AG28" s="12">
        <v>0.71</v>
      </c>
      <c r="AH28" s="12" t="s">
        <v>42</v>
      </c>
      <c r="AI28" s="4"/>
      <c r="AJ28" s="29">
        <f t="shared" si="12"/>
        <v>0.39973500000000001</v>
      </c>
      <c r="AK28" s="44">
        <f t="shared" si="13"/>
        <v>-0.150335</v>
      </c>
      <c r="AL28" s="38">
        <f t="shared" si="14"/>
        <v>0.64913500000000002</v>
      </c>
      <c r="AM28" s="4"/>
      <c r="AN28" s="10" t="s">
        <v>42</v>
      </c>
      <c r="AO28" s="12">
        <v>127756</v>
      </c>
      <c r="AP28" s="39">
        <v>0.24737000000000001</v>
      </c>
      <c r="AQ28" s="39">
        <v>0.11055</v>
      </c>
      <c r="AR28" s="12">
        <v>31603</v>
      </c>
      <c r="AS28" s="40">
        <v>0.01</v>
      </c>
      <c r="AT28" s="40">
        <v>0.65</v>
      </c>
      <c r="AU28" s="12" t="s">
        <v>42</v>
      </c>
      <c r="AX28" s="41" t="str">
        <f t="shared" si="15"/>
        <v>Cl</v>
      </c>
      <c r="AY28" s="34">
        <f t="shared" si="22"/>
        <v>-1643</v>
      </c>
      <c r="AZ28" s="42">
        <f t="shared" si="23"/>
        <v>-1.2697161492747239E-2</v>
      </c>
      <c r="BA28" s="43">
        <f t="shared" si="24"/>
        <v>-7.2232299999999972E-3</v>
      </c>
      <c r="BB28" s="42">
        <f t="shared" si="25"/>
        <v>-2.8371649945287222E-2</v>
      </c>
      <c r="BC28" s="43">
        <f t="shared" si="26"/>
        <v>-2.057529000000001E-2</v>
      </c>
      <c r="BD28" s="42">
        <f t="shared" si="27"/>
        <v>-0.15691320873341832</v>
      </c>
    </row>
    <row r="29" spans="1:56" ht="15.75" x14ac:dyDescent="0.25">
      <c r="A29" s="7" t="s">
        <v>90</v>
      </c>
      <c r="B29" s="36">
        <v>146192</v>
      </c>
      <c r="C29" s="13">
        <v>0.10147854000000001</v>
      </c>
      <c r="D29" s="13">
        <v>1.877177E-2</v>
      </c>
      <c r="E29" s="13">
        <v>-0.08</v>
      </c>
      <c r="F29" s="13">
        <v>0.9</v>
      </c>
      <c r="G29" s="2"/>
      <c r="J29" s="28">
        <f t="shared" si="16"/>
        <v>6.5701195000000004E-2</v>
      </c>
      <c r="K29" s="28">
        <f t="shared" si="17"/>
        <v>3.5777345000000002E-2</v>
      </c>
      <c r="L29" s="28">
        <f t="shared" si="18"/>
        <v>0.167179735</v>
      </c>
      <c r="N29" s="7" t="s">
        <v>90</v>
      </c>
      <c r="O29" s="36">
        <v>146192</v>
      </c>
      <c r="P29" s="13">
        <v>0.10147854000000001</v>
      </c>
      <c r="Q29" s="13">
        <v>1.877177E-2</v>
      </c>
      <c r="R29" s="13">
        <v>-0.08</v>
      </c>
      <c r="S29" s="13">
        <v>0.9</v>
      </c>
      <c r="T29" s="2"/>
      <c r="U29" s="2"/>
      <c r="V29" s="2"/>
      <c r="W29" s="28">
        <f t="shared" si="19"/>
        <v>6.5701195000000004E-2</v>
      </c>
      <c r="X29" s="28">
        <f t="shared" si="20"/>
        <v>3.5777345000000002E-2</v>
      </c>
      <c r="Y29" s="37">
        <f t="shared" si="21"/>
        <v>0.167179735</v>
      </c>
      <c r="AA29" s="10" t="s">
        <v>43</v>
      </c>
      <c r="AB29" s="12">
        <v>145555</v>
      </c>
      <c r="AC29" s="12">
        <v>0.10100000000000001</v>
      </c>
      <c r="AD29" s="12">
        <v>1.6709999999999999E-2</v>
      </c>
      <c r="AE29" s="12">
        <v>14702</v>
      </c>
      <c r="AF29" s="46">
        <v>-0.08</v>
      </c>
      <c r="AG29" s="12">
        <v>0.17</v>
      </c>
      <c r="AH29" s="12" t="s">
        <v>43</v>
      </c>
      <c r="AI29" s="4"/>
      <c r="AJ29" s="29">
        <f t="shared" si="12"/>
        <v>5.8484999999999995E-2</v>
      </c>
      <c r="AK29" s="44">
        <f t="shared" si="13"/>
        <v>4.2515000000000011E-2</v>
      </c>
      <c r="AL29" s="38">
        <f t="shared" si="14"/>
        <v>0.15948499999999999</v>
      </c>
      <c r="AM29" s="4"/>
      <c r="AN29" s="10" t="s">
        <v>43</v>
      </c>
      <c r="AO29" s="12">
        <v>145119</v>
      </c>
      <c r="AP29" s="39">
        <v>0.1008</v>
      </c>
      <c r="AQ29" s="39">
        <v>1.6299999999999999E-2</v>
      </c>
      <c r="AR29" s="12">
        <v>14627</v>
      </c>
      <c r="AS29" s="47">
        <v>-0.08</v>
      </c>
      <c r="AT29" s="40">
        <v>0.16</v>
      </c>
      <c r="AU29" s="12" t="s">
        <v>43</v>
      </c>
      <c r="AX29" s="41" t="str">
        <f t="shared" si="15"/>
        <v>S</v>
      </c>
      <c r="AY29" s="34">
        <f t="shared" si="22"/>
        <v>-1073</v>
      </c>
      <c r="AZ29" s="42">
        <f t="shared" si="23"/>
        <v>-7.3396629090511107E-3</v>
      </c>
      <c r="BA29" s="43">
        <f t="shared" si="24"/>
        <v>-6.7854000000000525E-4</v>
      </c>
      <c r="BB29" s="42">
        <f t="shared" si="25"/>
        <v>-6.686536877649257E-3</v>
      </c>
      <c r="BC29" s="43">
        <f t="shared" si="26"/>
        <v>-2.4717700000000016E-3</v>
      </c>
      <c r="BD29" s="42">
        <f t="shared" si="27"/>
        <v>-0.13167485005409726</v>
      </c>
    </row>
    <row r="30" spans="1:56" ht="15.75" x14ac:dyDescent="0.25">
      <c r="A30" s="7" t="s">
        <v>91</v>
      </c>
      <c r="B30" s="36">
        <v>106</v>
      </c>
      <c r="C30" s="13">
        <v>0.83207547000000004</v>
      </c>
      <c r="D30" s="13">
        <v>1.04670887</v>
      </c>
      <c r="E30" s="13">
        <v>0.05</v>
      </c>
      <c r="F30" s="13">
        <v>10</v>
      </c>
      <c r="G30" s="2"/>
      <c r="J30" s="28">
        <f t="shared" si="16"/>
        <v>3.6634810450000002</v>
      </c>
      <c r="K30" s="28">
        <f t="shared" si="17"/>
        <v>-2.8314055750000002</v>
      </c>
      <c r="L30" s="28">
        <f t="shared" si="18"/>
        <v>4.4955565150000005</v>
      </c>
      <c r="N30" s="7" t="s">
        <v>91</v>
      </c>
      <c r="O30" s="36">
        <v>106</v>
      </c>
      <c r="P30" s="13">
        <v>0.83207547000000004</v>
      </c>
      <c r="Q30" s="13">
        <v>1.04670887</v>
      </c>
      <c r="R30" s="13">
        <v>0.05</v>
      </c>
      <c r="S30" s="13">
        <v>10</v>
      </c>
      <c r="T30" s="2"/>
      <c r="U30" s="2"/>
      <c r="V30" s="2"/>
      <c r="W30" s="28">
        <f t="shared" si="19"/>
        <v>3.6634810450000002</v>
      </c>
      <c r="X30" s="28">
        <f t="shared" si="20"/>
        <v>-2.8314055750000002</v>
      </c>
      <c r="Y30" s="37">
        <f t="shared" si="21"/>
        <v>4.4955565150000005</v>
      </c>
      <c r="AA30" s="10" t="s">
        <v>44</v>
      </c>
      <c r="AB30" s="12">
        <v>105</v>
      </c>
      <c r="AC30" s="12">
        <v>0.74475999999999998</v>
      </c>
      <c r="AD30" s="12">
        <v>0.53874999999999995</v>
      </c>
      <c r="AE30" s="12">
        <v>78.2</v>
      </c>
      <c r="AF30" s="12">
        <v>0.05</v>
      </c>
      <c r="AG30" s="12">
        <v>3.27</v>
      </c>
      <c r="AH30" s="12" t="s">
        <v>44</v>
      </c>
      <c r="AI30" s="4"/>
      <c r="AJ30" s="29">
        <f t="shared" si="12"/>
        <v>1.8856249999999999</v>
      </c>
      <c r="AK30" s="44">
        <f t="shared" si="13"/>
        <v>-1.1408649999999998</v>
      </c>
      <c r="AL30" s="38">
        <f t="shared" si="14"/>
        <v>2.630385</v>
      </c>
      <c r="AM30" s="4"/>
      <c r="AN30" s="10" t="s">
        <v>44</v>
      </c>
      <c r="AO30" s="12">
        <v>104</v>
      </c>
      <c r="AP30" s="39">
        <v>0.72048000000000001</v>
      </c>
      <c r="AQ30" s="39">
        <v>0.48016999999999999</v>
      </c>
      <c r="AR30" s="12">
        <v>74.930000000000007</v>
      </c>
      <c r="AS30" s="40">
        <v>0.05</v>
      </c>
      <c r="AT30" s="40">
        <v>2.1</v>
      </c>
      <c r="AU30" s="12" t="s">
        <v>44</v>
      </c>
      <c r="AX30" s="41" t="str">
        <f t="shared" si="15"/>
        <v>Co</v>
      </c>
      <c r="AY30" s="34">
        <f t="shared" si="22"/>
        <v>-2</v>
      </c>
      <c r="AZ30" s="42">
        <f t="shared" si="23"/>
        <v>-1.8867924528301886E-2</v>
      </c>
      <c r="BA30" s="43">
        <f t="shared" si="24"/>
        <v>-0.11159547000000003</v>
      </c>
      <c r="BB30" s="42">
        <f t="shared" si="25"/>
        <v>-0.13411700503561297</v>
      </c>
      <c r="BC30" s="43">
        <f t="shared" si="26"/>
        <v>-0.56653887000000003</v>
      </c>
      <c r="BD30" s="42">
        <f t="shared" si="27"/>
        <v>-0.54125735076650305</v>
      </c>
    </row>
    <row r="31" spans="1:56" ht="15.75" x14ac:dyDescent="0.25">
      <c r="A31" s="7" t="s">
        <v>92</v>
      </c>
      <c r="B31" s="36">
        <v>10360</v>
      </c>
      <c r="C31" s="13">
        <v>6.6054613900000003</v>
      </c>
      <c r="D31" s="13">
        <v>3.5685320300000001</v>
      </c>
      <c r="E31" s="13">
        <v>2</v>
      </c>
      <c r="F31" s="13">
        <v>152.66</v>
      </c>
      <c r="G31" s="2"/>
      <c r="J31" s="28">
        <f t="shared" si="16"/>
        <v>12.489862105</v>
      </c>
      <c r="K31" s="28">
        <f t="shared" si="17"/>
        <v>-5.8844007149999999</v>
      </c>
      <c r="L31" s="28">
        <f t="shared" si="18"/>
        <v>19.095323495000002</v>
      </c>
      <c r="N31" s="7" t="s">
        <v>92</v>
      </c>
      <c r="O31" s="36">
        <v>10360</v>
      </c>
      <c r="P31" s="13">
        <v>6.6054613900000003</v>
      </c>
      <c r="Q31" s="13">
        <v>3.5685320300000001</v>
      </c>
      <c r="R31" s="13">
        <v>2</v>
      </c>
      <c r="S31" s="13">
        <v>152.66</v>
      </c>
      <c r="T31" s="2"/>
      <c r="U31" s="2"/>
      <c r="V31" s="2"/>
      <c r="W31" s="28">
        <f t="shared" si="19"/>
        <v>12.489862105</v>
      </c>
      <c r="X31" s="28">
        <f t="shared" si="20"/>
        <v>-5.8844007149999999</v>
      </c>
      <c r="Y31" s="37">
        <f t="shared" si="21"/>
        <v>19.095323495000002</v>
      </c>
      <c r="AA31" s="10" t="s">
        <v>45</v>
      </c>
      <c r="AB31" s="12">
        <v>10269</v>
      </c>
      <c r="AC31" s="12">
        <v>6.3865400000000001</v>
      </c>
      <c r="AD31" s="12">
        <v>2.0107400000000002</v>
      </c>
      <c r="AE31" s="12">
        <v>65583</v>
      </c>
      <c r="AF31" s="12">
        <v>2</v>
      </c>
      <c r="AG31" s="12">
        <v>19</v>
      </c>
      <c r="AH31" s="12" t="s">
        <v>45</v>
      </c>
      <c r="AI31" s="4"/>
      <c r="AJ31" s="29">
        <f t="shared" si="12"/>
        <v>7.0375900000000007</v>
      </c>
      <c r="AK31" s="44">
        <f t="shared" si="13"/>
        <v>-0.65105000000000057</v>
      </c>
      <c r="AL31" s="38">
        <f t="shared" si="14"/>
        <v>13.424130000000002</v>
      </c>
      <c r="AM31" s="4"/>
      <c r="AN31" s="10" t="s">
        <v>45</v>
      </c>
      <c r="AO31" s="12">
        <v>10129</v>
      </c>
      <c r="AP31" s="39">
        <v>6.2544899999999997</v>
      </c>
      <c r="AQ31" s="39">
        <v>1.6698500000000001</v>
      </c>
      <c r="AR31" s="12">
        <v>63352</v>
      </c>
      <c r="AS31" s="40">
        <v>2</v>
      </c>
      <c r="AT31" s="40">
        <v>13.39</v>
      </c>
      <c r="AU31" s="12" t="s">
        <v>45</v>
      </c>
      <c r="AX31" s="41" t="str">
        <f t="shared" si="15"/>
        <v>Cu</v>
      </c>
      <c r="AY31" s="34">
        <f t="shared" si="22"/>
        <v>-231</v>
      </c>
      <c r="AZ31" s="42">
        <f t="shared" si="23"/>
        <v>-2.2297297297297299E-2</v>
      </c>
      <c r="BA31" s="43">
        <f t="shared" si="24"/>
        <v>-0.35097139000000066</v>
      </c>
      <c r="BB31" s="42">
        <f t="shared" si="25"/>
        <v>-5.3133516234208228E-2</v>
      </c>
      <c r="BC31" s="43">
        <f t="shared" si="26"/>
        <v>-1.89868203</v>
      </c>
      <c r="BD31" s="42">
        <f t="shared" si="27"/>
        <v>-0.53206248789085409</v>
      </c>
    </row>
    <row r="32" spans="1:56" ht="15.75" x14ac:dyDescent="0.25">
      <c r="A32" s="7" t="s">
        <v>93</v>
      </c>
      <c r="B32" s="36">
        <v>10366</v>
      </c>
      <c r="C32" s="13">
        <v>224.06970000000001</v>
      </c>
      <c r="D32" s="13">
        <v>297.81369000000001</v>
      </c>
      <c r="E32" s="13">
        <v>27.64</v>
      </c>
      <c r="F32" s="13">
        <v>8910</v>
      </c>
      <c r="G32" s="2"/>
      <c r="J32" s="28">
        <f t="shared" si="16"/>
        <v>1042.3479150000001</v>
      </c>
      <c r="K32" s="28">
        <f t="shared" si="17"/>
        <v>-818.27821500000005</v>
      </c>
      <c r="L32" s="28">
        <f t="shared" si="18"/>
        <v>1266.4176150000001</v>
      </c>
      <c r="N32" s="7" t="s">
        <v>93</v>
      </c>
      <c r="O32" s="36">
        <v>10366</v>
      </c>
      <c r="P32" s="13">
        <v>224.06970000000001</v>
      </c>
      <c r="Q32" s="13">
        <v>297.81369000000001</v>
      </c>
      <c r="R32" s="13">
        <v>27.64</v>
      </c>
      <c r="S32" s="13">
        <v>8910</v>
      </c>
      <c r="T32" s="2"/>
      <c r="U32" s="2"/>
      <c r="V32" s="2"/>
      <c r="W32" s="28">
        <f t="shared" si="19"/>
        <v>1042.3479150000001</v>
      </c>
      <c r="X32" s="28">
        <f t="shared" si="20"/>
        <v>-818.27821500000005</v>
      </c>
      <c r="Y32" s="37">
        <f t="shared" si="21"/>
        <v>1266.4176150000001</v>
      </c>
      <c r="AA32" s="10" t="s">
        <v>46</v>
      </c>
      <c r="AB32" s="12">
        <v>10249</v>
      </c>
      <c r="AC32" s="12">
        <v>201.20758000000001</v>
      </c>
      <c r="AD32" s="12">
        <v>159.67545999999999</v>
      </c>
      <c r="AE32" s="12">
        <v>2062177</v>
      </c>
      <c r="AF32" s="12">
        <v>27.64</v>
      </c>
      <c r="AG32" s="12">
        <v>1260</v>
      </c>
      <c r="AH32" s="12" t="s">
        <v>46</v>
      </c>
      <c r="AI32" s="4"/>
      <c r="AJ32" s="29">
        <f t="shared" si="12"/>
        <v>558.86410999999998</v>
      </c>
      <c r="AK32" s="44">
        <f t="shared" si="13"/>
        <v>-357.65652999999998</v>
      </c>
      <c r="AL32" s="38">
        <f t="shared" si="14"/>
        <v>760.07168999999999</v>
      </c>
      <c r="AM32" s="4"/>
      <c r="AN32" s="10" t="s">
        <v>46</v>
      </c>
      <c r="AO32" s="12">
        <v>10059</v>
      </c>
      <c r="AP32" s="39">
        <v>187.10253</v>
      </c>
      <c r="AQ32" s="39">
        <v>121.92146</v>
      </c>
      <c r="AR32" s="12">
        <v>1882064</v>
      </c>
      <c r="AS32" s="40">
        <v>27.64</v>
      </c>
      <c r="AT32" s="40">
        <v>760</v>
      </c>
      <c r="AU32" s="12" t="s">
        <v>46</v>
      </c>
      <c r="AX32" s="41" t="str">
        <f t="shared" si="15"/>
        <v>Fe</v>
      </c>
      <c r="AY32" s="34">
        <f t="shared" si="22"/>
        <v>-307</v>
      </c>
      <c r="AZ32" s="42">
        <f t="shared" si="23"/>
        <v>-2.9616052479259115E-2</v>
      </c>
      <c r="BA32" s="43">
        <f t="shared" si="24"/>
        <v>-36.96717000000001</v>
      </c>
      <c r="BB32" s="42">
        <f t="shared" si="25"/>
        <v>-0.16498067342438538</v>
      </c>
      <c r="BC32" s="43">
        <f t="shared" si="26"/>
        <v>-175.89223000000001</v>
      </c>
      <c r="BD32" s="42">
        <f t="shared" si="27"/>
        <v>-0.59061163373651493</v>
      </c>
    </row>
    <row r="33" spans="1:57" ht="15.75" x14ac:dyDescent="0.25">
      <c r="A33" s="7" t="s">
        <v>94</v>
      </c>
      <c r="B33" s="36">
        <v>10355</v>
      </c>
      <c r="C33" s="13">
        <v>32.2661449</v>
      </c>
      <c r="D33" s="13">
        <v>19.044030200000002</v>
      </c>
      <c r="E33" s="13">
        <v>3.99</v>
      </c>
      <c r="F33" s="13">
        <v>654.29999999999995</v>
      </c>
      <c r="G33" s="2"/>
      <c r="J33" s="28">
        <f t="shared" si="16"/>
        <v>66.654105700000002</v>
      </c>
      <c r="K33" s="28">
        <f t="shared" si="17"/>
        <v>-34.387960800000002</v>
      </c>
      <c r="L33" s="28">
        <f t="shared" si="18"/>
        <v>98.920250600000003</v>
      </c>
      <c r="N33" s="7" t="s">
        <v>94</v>
      </c>
      <c r="O33" s="36">
        <v>10355</v>
      </c>
      <c r="P33" s="13">
        <v>32.2661449</v>
      </c>
      <c r="Q33" s="13">
        <v>19.044030200000002</v>
      </c>
      <c r="R33" s="13">
        <v>3.99</v>
      </c>
      <c r="S33" s="13">
        <v>654.29999999999995</v>
      </c>
      <c r="T33" s="2"/>
      <c r="U33" s="2"/>
      <c r="V33" s="2"/>
      <c r="W33" s="28">
        <f t="shared" si="19"/>
        <v>66.654105700000002</v>
      </c>
      <c r="X33" s="28">
        <f t="shared" si="20"/>
        <v>-34.387960800000002</v>
      </c>
      <c r="Y33" s="37">
        <f t="shared" si="21"/>
        <v>98.920250600000003</v>
      </c>
      <c r="AA33" s="10" t="s">
        <v>47</v>
      </c>
      <c r="AB33" s="12">
        <v>10273</v>
      </c>
      <c r="AC33" s="12">
        <v>31.374269999999999</v>
      </c>
      <c r="AD33" s="12">
        <v>14.82263</v>
      </c>
      <c r="AE33" s="12">
        <v>322308</v>
      </c>
      <c r="AF33" s="12">
        <v>3.99</v>
      </c>
      <c r="AG33" s="12">
        <v>97.83</v>
      </c>
      <c r="AH33" s="12" t="s">
        <v>47</v>
      </c>
      <c r="AI33" s="4"/>
      <c r="AJ33" s="29">
        <f t="shared" si="12"/>
        <v>51.879204999999999</v>
      </c>
      <c r="AK33" s="44">
        <f t="shared" si="13"/>
        <v>-20.504935</v>
      </c>
      <c r="AL33" s="38">
        <f t="shared" si="14"/>
        <v>83.253474999999995</v>
      </c>
      <c r="AM33" s="4"/>
      <c r="AN33" s="10" t="s">
        <v>47</v>
      </c>
      <c r="AO33" s="12">
        <v>10177</v>
      </c>
      <c r="AP33" s="39">
        <v>30.825469999999999</v>
      </c>
      <c r="AQ33" s="39">
        <v>13.762560000000001</v>
      </c>
      <c r="AR33" s="12">
        <v>313711</v>
      </c>
      <c r="AS33" s="40">
        <v>3.99</v>
      </c>
      <c r="AT33" s="40">
        <v>83</v>
      </c>
      <c r="AU33" s="12" t="s">
        <v>47</v>
      </c>
      <c r="AX33" s="41" t="str">
        <f t="shared" si="15"/>
        <v>Mn</v>
      </c>
      <c r="AY33" s="34">
        <f t="shared" si="22"/>
        <v>-178</v>
      </c>
      <c r="AZ33" s="42">
        <f t="shared" si="23"/>
        <v>-1.7189763399323998E-2</v>
      </c>
      <c r="BA33" s="43">
        <f t="shared" si="24"/>
        <v>-1.4406749000000012</v>
      </c>
      <c r="BB33" s="42">
        <f t="shared" si="25"/>
        <v>-4.4649737502418553E-2</v>
      </c>
      <c r="BC33" s="43">
        <f t="shared" si="26"/>
        <v>-5.2814702000000011</v>
      </c>
      <c r="BD33" s="42">
        <f t="shared" si="27"/>
        <v>-0.2773294383874691</v>
      </c>
    </row>
    <row r="34" spans="1:57" ht="15.75" x14ac:dyDescent="0.25">
      <c r="A34" s="7" t="s">
        <v>95</v>
      </c>
      <c r="B34" s="36">
        <v>6</v>
      </c>
      <c r="C34" s="13">
        <v>5.8333330000000003E-2</v>
      </c>
      <c r="D34" s="13">
        <v>1.4719599999999999E-2</v>
      </c>
      <c r="E34" s="13">
        <v>0.04</v>
      </c>
      <c r="F34" s="13">
        <v>0.08</v>
      </c>
      <c r="G34" s="2"/>
      <c r="J34" s="28">
        <f t="shared" si="16"/>
        <v>5.1518599999999998E-2</v>
      </c>
      <c r="K34" s="28">
        <f t="shared" si="17"/>
        <v>6.814730000000005E-3</v>
      </c>
      <c r="L34" s="28">
        <f t="shared" si="18"/>
        <v>0.10985193</v>
      </c>
      <c r="N34" s="7" t="s">
        <v>95</v>
      </c>
      <c r="O34" s="36">
        <v>6</v>
      </c>
      <c r="P34" s="13">
        <v>5.8333330000000003E-2</v>
      </c>
      <c r="Q34" s="13">
        <v>1.4719599999999999E-2</v>
      </c>
      <c r="R34" s="13">
        <v>0.04</v>
      </c>
      <c r="S34" s="13">
        <v>0.08</v>
      </c>
      <c r="T34" s="2"/>
      <c r="U34" s="2"/>
      <c r="V34" s="2"/>
      <c r="W34" s="28">
        <f t="shared" si="19"/>
        <v>5.1518599999999998E-2</v>
      </c>
      <c r="X34" s="28">
        <f t="shared" si="20"/>
        <v>6.814730000000005E-3</v>
      </c>
      <c r="Y34" s="28">
        <f t="shared" si="21"/>
        <v>0.10985193</v>
      </c>
      <c r="AA34" s="10" t="s">
        <v>48</v>
      </c>
      <c r="AB34" s="12">
        <v>6</v>
      </c>
      <c r="AC34" s="12">
        <v>5.833E-2</v>
      </c>
      <c r="AD34" s="12">
        <v>1.472E-2</v>
      </c>
      <c r="AE34" s="12">
        <v>0.35</v>
      </c>
      <c r="AF34" s="12">
        <v>0.04</v>
      </c>
      <c r="AG34" s="12">
        <v>0.08</v>
      </c>
      <c r="AH34" s="12" t="s">
        <v>48</v>
      </c>
      <c r="AI34" s="4"/>
      <c r="AJ34" s="29">
        <f t="shared" si="12"/>
        <v>5.1520000000000003E-2</v>
      </c>
      <c r="AK34" s="44">
        <f t="shared" si="13"/>
        <v>6.8099999999999966E-3</v>
      </c>
      <c r="AL34" s="44">
        <f t="shared" si="14"/>
        <v>0.10985</v>
      </c>
      <c r="AM34" s="4"/>
      <c r="AN34" s="10" t="s">
        <v>48</v>
      </c>
      <c r="AO34" s="12">
        <v>6</v>
      </c>
      <c r="AP34" s="39">
        <v>5.833E-2</v>
      </c>
      <c r="AQ34" s="39">
        <v>1.472E-2</v>
      </c>
      <c r="AR34" s="12">
        <v>0.35</v>
      </c>
      <c r="AS34" s="40">
        <v>0.04</v>
      </c>
      <c r="AT34" s="40">
        <v>0.08</v>
      </c>
      <c r="AU34" s="12" t="s">
        <v>48</v>
      </c>
      <c r="AX34" s="41" t="str">
        <f t="shared" si="15"/>
        <v>Se</v>
      </c>
      <c r="AY34" s="34">
        <f t="shared" si="22"/>
        <v>0</v>
      </c>
      <c r="AZ34" s="42">
        <f t="shared" si="23"/>
        <v>0</v>
      </c>
      <c r="BA34" s="43">
        <f t="shared" si="24"/>
        <v>-3.3300000000027752E-6</v>
      </c>
      <c r="BB34" s="42">
        <f t="shared" si="25"/>
        <v>-5.7085717547802859E-5</v>
      </c>
      <c r="BC34" s="43">
        <f t="shared" si="26"/>
        <v>4.0000000000109392E-7</v>
      </c>
      <c r="BD34" s="42">
        <f t="shared" si="27"/>
        <v>2.7174651485169022E-5</v>
      </c>
    </row>
    <row r="35" spans="1:57" ht="15.75" x14ac:dyDescent="0.25">
      <c r="A35" s="7" t="s">
        <v>96</v>
      </c>
      <c r="B35" s="36">
        <v>10360</v>
      </c>
      <c r="C35" s="13">
        <v>38.8343986</v>
      </c>
      <c r="D35" s="13">
        <v>210.136945</v>
      </c>
      <c r="E35" s="13">
        <v>5</v>
      </c>
      <c r="F35" s="13">
        <v>8930</v>
      </c>
      <c r="G35" s="2"/>
      <c r="J35" s="28">
        <f t="shared" si="16"/>
        <v>735.4793075</v>
      </c>
      <c r="K35" s="28">
        <f t="shared" si="17"/>
        <v>-696.64490890000002</v>
      </c>
      <c r="L35" s="28">
        <f t="shared" si="18"/>
        <v>774.31370609999999</v>
      </c>
      <c r="N35" s="7" t="s">
        <v>96</v>
      </c>
      <c r="O35" s="36">
        <v>10360</v>
      </c>
      <c r="P35" s="13">
        <v>38.8343986</v>
      </c>
      <c r="Q35" s="13">
        <v>210.136945</v>
      </c>
      <c r="R35" s="13">
        <v>5</v>
      </c>
      <c r="S35" s="13">
        <v>8930</v>
      </c>
      <c r="T35" s="2"/>
      <c r="U35" s="2"/>
      <c r="V35" s="2"/>
      <c r="W35" s="28">
        <f t="shared" si="19"/>
        <v>735.4793075</v>
      </c>
      <c r="X35" s="28">
        <f t="shared" si="20"/>
        <v>-696.64490890000002</v>
      </c>
      <c r="Y35" s="37">
        <f t="shared" si="21"/>
        <v>774.31370609999999</v>
      </c>
      <c r="AA35" s="10" t="s">
        <v>49</v>
      </c>
      <c r="AB35" s="12">
        <v>10319</v>
      </c>
      <c r="AC35" s="12">
        <v>28.259740000000001</v>
      </c>
      <c r="AD35" s="12">
        <v>28.19312</v>
      </c>
      <c r="AE35" s="12">
        <v>291612</v>
      </c>
      <c r="AF35" s="12">
        <v>5</v>
      </c>
      <c r="AG35" s="12">
        <v>725.07</v>
      </c>
      <c r="AH35" s="12" t="s">
        <v>49</v>
      </c>
      <c r="AI35" s="4"/>
      <c r="AJ35" s="29">
        <f t="shared" si="12"/>
        <v>98.675920000000005</v>
      </c>
      <c r="AK35" s="44">
        <f t="shared" si="13"/>
        <v>-70.416179999999997</v>
      </c>
      <c r="AL35" s="38">
        <f t="shared" si="14"/>
        <v>126.93566000000001</v>
      </c>
      <c r="AM35" s="4"/>
      <c r="AN35" s="10" t="s">
        <v>49</v>
      </c>
      <c r="AO35" s="12">
        <v>10253</v>
      </c>
      <c r="AP35" s="39">
        <v>26.39058</v>
      </c>
      <c r="AQ35" s="39">
        <v>10.1274</v>
      </c>
      <c r="AR35" s="12">
        <v>270583</v>
      </c>
      <c r="AS35" s="40">
        <v>5</v>
      </c>
      <c r="AT35" s="40">
        <v>124</v>
      </c>
      <c r="AU35" s="12" t="s">
        <v>49</v>
      </c>
      <c r="AX35" s="41" t="str">
        <f t="shared" si="15"/>
        <v>Zn</v>
      </c>
      <c r="AY35" s="34">
        <f t="shared" si="22"/>
        <v>-107</v>
      </c>
      <c r="AZ35" s="42">
        <f t="shared" si="23"/>
        <v>-1.0328185328185328E-2</v>
      </c>
      <c r="BA35" s="43">
        <f t="shared" si="24"/>
        <v>-12.4438186</v>
      </c>
      <c r="BB35" s="42">
        <f t="shared" si="25"/>
        <v>-0.32043289064865293</v>
      </c>
      <c r="BC35" s="43">
        <f t="shared" si="26"/>
        <v>-200.009545</v>
      </c>
      <c r="BD35" s="42">
        <f t="shared" si="27"/>
        <v>-0.9518057141260905</v>
      </c>
    </row>
    <row r="36" spans="1:57" x14ac:dyDescent="0.25">
      <c r="J36" s="45"/>
      <c r="K36" s="45"/>
      <c r="L36" s="45"/>
      <c r="O36"/>
      <c r="P36" s="48"/>
      <c r="Q36" s="48"/>
      <c r="R36" s="43"/>
      <c r="S36" s="43"/>
    </row>
    <row r="38" spans="1:57" x14ac:dyDescent="0.25">
      <c r="O38"/>
      <c r="P38" s="48"/>
      <c r="Q38" s="48"/>
      <c r="R38" s="43"/>
      <c r="S38" s="43"/>
    </row>
    <row r="39" spans="1:57" ht="15.75" thickBot="1" x14ac:dyDescent="0.3">
      <c r="O39"/>
      <c r="P39"/>
      <c r="Q39"/>
    </row>
    <row r="40" spans="1:57" ht="15" customHeight="1" x14ac:dyDescent="0.25">
      <c r="N40" s="5" t="s">
        <v>51</v>
      </c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L40" s="5" t="s">
        <v>51</v>
      </c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</row>
    <row r="41" spans="1:57" ht="15" customHeight="1" x14ac:dyDescent="0.25">
      <c r="N41" s="21" t="s">
        <v>52</v>
      </c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L41" s="21" t="s">
        <v>52</v>
      </c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</row>
    <row r="42" spans="1:57" ht="30" x14ac:dyDescent="0.25">
      <c r="N42" s="10"/>
      <c r="O42" s="11" t="s">
        <v>21</v>
      </c>
      <c r="P42" s="11" t="s">
        <v>22</v>
      </c>
      <c r="Q42" s="11" t="s">
        <v>23</v>
      </c>
      <c r="R42" s="11" t="s">
        <v>24</v>
      </c>
      <c r="S42" s="11" t="s">
        <v>25</v>
      </c>
      <c r="T42" s="11" t="s">
        <v>26</v>
      </c>
      <c r="U42" s="11" t="s">
        <v>27</v>
      </c>
      <c r="V42" s="11" t="s">
        <v>28</v>
      </c>
      <c r="W42" s="11" t="s">
        <v>29</v>
      </c>
      <c r="X42" s="11" t="s">
        <v>30</v>
      </c>
      <c r="Y42" s="11" t="s">
        <v>31</v>
      </c>
      <c r="Z42" s="11" t="s">
        <v>32</v>
      </c>
      <c r="AA42" s="11" t="s">
        <v>33</v>
      </c>
      <c r="AB42" s="11" t="s">
        <v>34</v>
      </c>
      <c r="AC42" s="11" t="s">
        <v>35</v>
      </c>
      <c r="AD42" s="11" t="s">
        <v>36</v>
      </c>
      <c r="AE42" s="11" t="s">
        <v>50</v>
      </c>
      <c r="AF42" s="11" t="s">
        <v>37</v>
      </c>
      <c r="AG42" s="11" t="s">
        <v>38</v>
      </c>
      <c r="AL42" s="10"/>
      <c r="AM42" s="11" t="s">
        <v>21</v>
      </c>
      <c r="AN42" s="11" t="s">
        <v>22</v>
      </c>
      <c r="AO42" s="11" t="s">
        <v>23</v>
      </c>
      <c r="AP42" s="11" t="s">
        <v>24</v>
      </c>
      <c r="AQ42" s="11" t="s">
        <v>25</v>
      </c>
      <c r="AR42" s="11" t="s">
        <v>26</v>
      </c>
      <c r="AS42" s="11" t="s">
        <v>27</v>
      </c>
      <c r="AT42" s="11" t="s">
        <v>28</v>
      </c>
      <c r="AU42" s="11" t="s">
        <v>29</v>
      </c>
      <c r="AV42" s="11" t="s">
        <v>30</v>
      </c>
      <c r="AW42" s="11" t="s">
        <v>31</v>
      </c>
      <c r="AX42" s="11" t="s">
        <v>32</v>
      </c>
      <c r="AY42" s="11" t="s">
        <v>33</v>
      </c>
      <c r="AZ42" s="11" t="s">
        <v>34</v>
      </c>
      <c r="BA42" s="11" t="s">
        <v>35</v>
      </c>
      <c r="BB42" s="11" t="s">
        <v>36</v>
      </c>
      <c r="BC42" s="11" t="s">
        <v>50</v>
      </c>
      <c r="BD42" s="11" t="s">
        <v>37</v>
      </c>
      <c r="BE42" s="11" t="s">
        <v>38</v>
      </c>
    </row>
    <row r="43" spans="1:57" x14ac:dyDescent="0.25">
      <c r="N43" s="23" t="s">
        <v>21</v>
      </c>
      <c r="O43" s="49">
        <v>1</v>
      </c>
      <c r="P43" s="50">
        <v>-8.2589999999999997E-2</v>
      </c>
      <c r="Q43" s="51">
        <v>1.9140000000000001E-2</v>
      </c>
      <c r="R43" s="51">
        <v>4.47E-3</v>
      </c>
      <c r="S43" s="51">
        <v>3.0500000000000002E-3</v>
      </c>
      <c r="T43" s="51">
        <v>9.6619999999999998E-2</v>
      </c>
      <c r="U43" s="51">
        <v>9.7070000000000004E-2</v>
      </c>
      <c r="V43" s="51">
        <v>0.19761999999999999</v>
      </c>
      <c r="W43" s="50">
        <v>-0.17075000000000001</v>
      </c>
      <c r="X43" s="50">
        <v>-0.14105000000000001</v>
      </c>
      <c r="Y43" s="50">
        <v>-0.17882000000000001</v>
      </c>
      <c r="Z43" s="50">
        <v>-6.4399999999999999E-2</v>
      </c>
      <c r="AA43" s="50">
        <v>-0.14337</v>
      </c>
      <c r="AB43" s="50">
        <v>-0.29648999999999998</v>
      </c>
      <c r="AC43" s="51">
        <v>0.29170000000000001</v>
      </c>
      <c r="AD43" s="50">
        <v>-0.26774999999999999</v>
      </c>
      <c r="AE43" s="50">
        <v>-5.3370000000000001E-2</v>
      </c>
      <c r="AF43" s="50">
        <v>-6.0600000000000001E-2</v>
      </c>
      <c r="AG43" s="50">
        <v>-9.1350000000000001E-2</v>
      </c>
      <c r="AL43" s="23" t="s">
        <v>21</v>
      </c>
      <c r="AM43" s="49">
        <v>1</v>
      </c>
      <c r="AN43" s="50">
        <v>-0.30023</v>
      </c>
      <c r="AO43" s="51">
        <v>0.27072000000000002</v>
      </c>
      <c r="AP43" s="51">
        <v>0.24920999999999999</v>
      </c>
      <c r="AQ43" s="51">
        <v>0.24457999999999999</v>
      </c>
      <c r="AR43" s="51">
        <v>0.33117999999999997</v>
      </c>
      <c r="AS43" s="51">
        <v>0.33145999999999998</v>
      </c>
      <c r="AT43" s="51">
        <v>0.53778999999999999</v>
      </c>
      <c r="AU43" s="50">
        <v>-0.12742000000000001</v>
      </c>
      <c r="AV43" s="50">
        <v>-0.49703000000000003</v>
      </c>
      <c r="AW43" s="50">
        <v>-0.51722000000000001</v>
      </c>
      <c r="AX43" s="50">
        <v>-0.33376</v>
      </c>
      <c r="AY43" s="50">
        <v>-0.26113999999999998</v>
      </c>
      <c r="AZ43" s="50">
        <v>-8.4699999999999998E-2</v>
      </c>
      <c r="BA43" s="51">
        <v>8.3059999999999995E-2</v>
      </c>
      <c r="BB43" s="50">
        <v>-0.11762</v>
      </c>
      <c r="BC43" s="50">
        <v>-0.25153999999999999</v>
      </c>
      <c r="BD43" s="50">
        <v>-0.19381999999999999</v>
      </c>
      <c r="BE43" s="50">
        <v>-0.14269999999999999</v>
      </c>
    </row>
    <row r="44" spans="1:57" x14ac:dyDescent="0.25">
      <c r="N44" s="23" t="s">
        <v>22</v>
      </c>
      <c r="O44" s="50">
        <v>-8.2589999999999997E-2</v>
      </c>
      <c r="P44" s="49">
        <v>1</v>
      </c>
      <c r="Q44" s="50">
        <v>-0.6885</v>
      </c>
      <c r="R44" s="50">
        <v>-0.66239999999999999</v>
      </c>
      <c r="S44" s="50">
        <v>-0.65937999999999997</v>
      </c>
      <c r="T44" s="50">
        <v>-0.52749999999999997</v>
      </c>
      <c r="U44" s="50">
        <v>-0.52598999999999996</v>
      </c>
      <c r="V44" s="50">
        <v>-0.48732999999999999</v>
      </c>
      <c r="W44" s="50">
        <v>-0.10259</v>
      </c>
      <c r="X44" s="51">
        <v>0.35510999999999998</v>
      </c>
      <c r="Y44" s="51">
        <v>0.47644999999999998</v>
      </c>
      <c r="Z44" s="51">
        <v>0.43380000000000002</v>
      </c>
      <c r="AA44" s="51">
        <v>0.34987000000000001</v>
      </c>
      <c r="AB44" s="50">
        <v>-4.3630000000000002E-2</v>
      </c>
      <c r="AC44" s="51">
        <v>4.2970000000000001E-2</v>
      </c>
      <c r="AD44" s="50">
        <v>-1.737E-2</v>
      </c>
      <c r="AE44" s="51">
        <v>0.35188999999999998</v>
      </c>
      <c r="AF44" s="51">
        <v>0.36895</v>
      </c>
      <c r="AG44" s="51">
        <v>0.23116999999999999</v>
      </c>
      <c r="AL44" s="23" t="s">
        <v>22</v>
      </c>
      <c r="AM44" s="50">
        <v>-0.30023</v>
      </c>
      <c r="AN44" s="49">
        <v>1</v>
      </c>
      <c r="AO44" s="50">
        <v>-0.64748000000000006</v>
      </c>
      <c r="AP44" s="50">
        <v>-0.61706000000000005</v>
      </c>
      <c r="AQ44" s="50">
        <v>-0.61336000000000002</v>
      </c>
      <c r="AR44" s="50">
        <v>-0.48529</v>
      </c>
      <c r="AS44" s="50">
        <v>-0.48571999999999999</v>
      </c>
      <c r="AT44" s="50">
        <v>-0.48132999999999998</v>
      </c>
      <c r="AU44" s="50">
        <v>-8.5970000000000005E-2</v>
      </c>
      <c r="AV44" s="51">
        <v>0.34892000000000001</v>
      </c>
      <c r="AW44" s="51">
        <v>0.46845999999999999</v>
      </c>
      <c r="AX44" s="51">
        <v>0.42231999999999997</v>
      </c>
      <c r="AY44" s="51">
        <v>0.35106999999999999</v>
      </c>
      <c r="AZ44" s="50">
        <v>-3.6459999999999999E-2</v>
      </c>
      <c r="BA44" s="51">
        <v>3.5819999999999998E-2</v>
      </c>
      <c r="BB44" s="50">
        <v>-5.4599999999999996E-3</v>
      </c>
      <c r="BC44" s="51">
        <v>0.33022000000000001</v>
      </c>
      <c r="BD44" s="51">
        <v>0.40382000000000001</v>
      </c>
      <c r="BE44" s="51">
        <v>0.24695</v>
      </c>
    </row>
    <row r="45" spans="1:57" x14ac:dyDescent="0.25">
      <c r="N45" s="23" t="s">
        <v>23</v>
      </c>
      <c r="O45" s="51">
        <v>1.9140000000000001E-2</v>
      </c>
      <c r="P45" s="50">
        <v>-0.6885</v>
      </c>
      <c r="Q45" s="49">
        <v>1</v>
      </c>
      <c r="R45" s="51">
        <v>0.98582999999999998</v>
      </c>
      <c r="S45" s="51">
        <v>0.98545000000000005</v>
      </c>
      <c r="T45" s="51">
        <v>0.77344999999999997</v>
      </c>
      <c r="U45" s="51">
        <v>0.77422000000000002</v>
      </c>
      <c r="V45" s="51">
        <v>0.67664000000000002</v>
      </c>
      <c r="W45" s="51">
        <v>0.42603000000000002</v>
      </c>
      <c r="X45" s="50">
        <v>-0.64734999999999998</v>
      </c>
      <c r="Y45" s="50">
        <v>-0.69713999999999998</v>
      </c>
      <c r="Z45" s="50">
        <v>-0.76163000000000003</v>
      </c>
      <c r="AA45" s="50">
        <v>-0.20569000000000001</v>
      </c>
      <c r="AB45" s="51">
        <v>0.23033999999999999</v>
      </c>
      <c r="AC45" s="50">
        <v>-0.22808999999999999</v>
      </c>
      <c r="AD45" s="51">
        <v>0.20610999999999999</v>
      </c>
      <c r="AE45" s="50">
        <v>-0.54212000000000005</v>
      </c>
      <c r="AF45" s="50">
        <v>-0.28732999999999997</v>
      </c>
      <c r="AG45" s="50">
        <v>-0.11274000000000001</v>
      </c>
      <c r="AL45" s="23" t="s">
        <v>23</v>
      </c>
      <c r="AM45" s="51">
        <v>0.27072000000000002</v>
      </c>
      <c r="AN45" s="50">
        <v>-0.64748000000000006</v>
      </c>
      <c r="AO45" s="49">
        <v>1</v>
      </c>
      <c r="AP45" s="51">
        <v>0.98294000000000004</v>
      </c>
      <c r="AQ45" s="51">
        <v>0.98248999999999997</v>
      </c>
      <c r="AR45" s="51">
        <v>0.73702999999999996</v>
      </c>
      <c r="AS45" s="51">
        <v>0.73850000000000005</v>
      </c>
      <c r="AT45" s="51">
        <v>0.64066999999999996</v>
      </c>
      <c r="AU45" s="51">
        <v>0.40994000000000003</v>
      </c>
      <c r="AV45" s="50">
        <v>-0.60123000000000004</v>
      </c>
      <c r="AW45" s="50">
        <v>-0.66237000000000001</v>
      </c>
      <c r="AX45" s="50">
        <v>-0.73204000000000002</v>
      </c>
      <c r="AY45" s="50">
        <v>-0.16764999999999999</v>
      </c>
      <c r="AZ45" s="51">
        <v>0.21182999999999999</v>
      </c>
      <c r="BA45" s="50">
        <v>-0.20921000000000001</v>
      </c>
      <c r="BB45" s="51">
        <v>0.19309000000000001</v>
      </c>
      <c r="BC45" s="50">
        <v>-0.50880999999999998</v>
      </c>
      <c r="BD45" s="50">
        <v>-0.33527000000000001</v>
      </c>
      <c r="BE45" s="50">
        <v>-0.11952</v>
      </c>
    </row>
    <row r="46" spans="1:57" x14ac:dyDescent="0.25">
      <c r="N46" s="23" t="s">
        <v>24</v>
      </c>
      <c r="O46" s="51">
        <v>4.47E-3</v>
      </c>
      <c r="P46" s="50">
        <v>-0.66239999999999999</v>
      </c>
      <c r="Q46" s="51">
        <v>0.98582999999999998</v>
      </c>
      <c r="R46" s="49">
        <v>1</v>
      </c>
      <c r="S46" s="51">
        <v>0.99938000000000005</v>
      </c>
      <c r="T46" s="51">
        <v>0.78024000000000004</v>
      </c>
      <c r="U46" s="51">
        <v>0.78100999999999998</v>
      </c>
      <c r="V46" s="51">
        <v>0.64654999999999996</v>
      </c>
      <c r="W46" s="51">
        <v>0.44755</v>
      </c>
      <c r="X46" s="50">
        <v>-0.64226000000000005</v>
      </c>
      <c r="Y46" s="50">
        <v>-0.69198999999999999</v>
      </c>
      <c r="Z46" s="50">
        <v>-0.76232999999999995</v>
      </c>
      <c r="AA46" s="50">
        <v>-8.3960000000000007E-2</v>
      </c>
      <c r="AB46" s="51">
        <v>0.24163999999999999</v>
      </c>
      <c r="AC46" s="50">
        <v>-0.23935000000000001</v>
      </c>
      <c r="AD46" s="51">
        <v>0.23143</v>
      </c>
      <c r="AE46" s="50">
        <v>-0.52632999999999996</v>
      </c>
      <c r="AF46" s="50">
        <v>-0.25801000000000002</v>
      </c>
      <c r="AG46" s="50">
        <v>-4.8460000000000003E-2</v>
      </c>
      <c r="AL46" s="23" t="s">
        <v>24</v>
      </c>
      <c r="AM46" s="51">
        <v>0.24920999999999999</v>
      </c>
      <c r="AN46" s="50">
        <v>-0.61706000000000005</v>
      </c>
      <c r="AO46" s="51">
        <v>0.98294000000000004</v>
      </c>
      <c r="AP46" s="49">
        <v>1</v>
      </c>
      <c r="AQ46" s="51">
        <v>0.99924999999999997</v>
      </c>
      <c r="AR46" s="51">
        <v>0.74719000000000002</v>
      </c>
      <c r="AS46" s="51">
        <v>0.74866999999999995</v>
      </c>
      <c r="AT46" s="51">
        <v>0.61134999999999995</v>
      </c>
      <c r="AU46" s="51">
        <v>0.42986000000000002</v>
      </c>
      <c r="AV46" s="50">
        <v>-0.59894000000000003</v>
      </c>
      <c r="AW46" s="50">
        <v>-0.65920000000000001</v>
      </c>
      <c r="AX46" s="50">
        <v>-0.73655000000000004</v>
      </c>
      <c r="AY46" s="50">
        <v>-5.2339999999999998E-2</v>
      </c>
      <c r="AZ46" s="51">
        <v>0.22245999999999999</v>
      </c>
      <c r="BA46" s="50">
        <v>-0.21976000000000001</v>
      </c>
      <c r="BB46" s="51">
        <v>0.21959999999999999</v>
      </c>
      <c r="BC46" s="50">
        <v>-0.49667</v>
      </c>
      <c r="BD46" s="50">
        <v>-0.29566999999999999</v>
      </c>
      <c r="BE46" s="50">
        <v>-5.944E-2</v>
      </c>
    </row>
    <row r="47" spans="1:57" x14ac:dyDescent="0.25">
      <c r="N47" s="23" t="s">
        <v>25</v>
      </c>
      <c r="O47" s="51">
        <v>3.0500000000000002E-3</v>
      </c>
      <c r="P47" s="50">
        <v>-0.65937999999999997</v>
      </c>
      <c r="Q47" s="51">
        <v>0.98545000000000005</v>
      </c>
      <c r="R47" s="51">
        <v>0.99938000000000005</v>
      </c>
      <c r="S47" s="49">
        <v>1</v>
      </c>
      <c r="T47" s="51">
        <v>0.78093999999999997</v>
      </c>
      <c r="U47" s="51">
        <v>0.78169</v>
      </c>
      <c r="V47" s="51">
        <v>0.64556000000000002</v>
      </c>
      <c r="W47" s="51">
        <v>0.45863999999999999</v>
      </c>
      <c r="X47" s="50">
        <v>-0.64151999999999998</v>
      </c>
      <c r="Y47" s="50">
        <v>-0.69054000000000004</v>
      </c>
      <c r="Z47" s="50">
        <v>-0.75973999999999997</v>
      </c>
      <c r="AA47" s="50">
        <v>-8.1449999999999995E-2</v>
      </c>
      <c r="AB47" s="51">
        <v>0.24335999999999999</v>
      </c>
      <c r="AC47" s="50">
        <v>-0.24107999999999999</v>
      </c>
      <c r="AD47" s="51">
        <v>0.23438999999999999</v>
      </c>
      <c r="AE47" s="50">
        <v>-0.52503</v>
      </c>
      <c r="AF47" s="50">
        <v>-0.25706000000000001</v>
      </c>
      <c r="AG47" s="50">
        <v>-4.7440000000000003E-2</v>
      </c>
      <c r="AL47" s="23" t="s">
        <v>25</v>
      </c>
      <c r="AM47" s="51">
        <v>0.24457999999999999</v>
      </c>
      <c r="AN47" s="50">
        <v>-0.61336000000000002</v>
      </c>
      <c r="AO47" s="51">
        <v>0.98248999999999997</v>
      </c>
      <c r="AP47" s="51">
        <v>0.99924999999999997</v>
      </c>
      <c r="AQ47" s="49">
        <v>1</v>
      </c>
      <c r="AR47" s="51">
        <v>0.74753000000000003</v>
      </c>
      <c r="AS47" s="51">
        <v>0.74897000000000002</v>
      </c>
      <c r="AT47" s="51">
        <v>0.60985999999999996</v>
      </c>
      <c r="AU47" s="51">
        <v>0.44063999999999998</v>
      </c>
      <c r="AV47" s="50">
        <v>-0.59777999999999998</v>
      </c>
      <c r="AW47" s="50">
        <v>-0.65698999999999996</v>
      </c>
      <c r="AX47" s="50">
        <v>-0.73319999999999996</v>
      </c>
      <c r="AY47" s="50">
        <v>-4.9410000000000003E-2</v>
      </c>
      <c r="AZ47" s="51">
        <v>0.22392000000000001</v>
      </c>
      <c r="BA47" s="50">
        <v>-0.22123000000000001</v>
      </c>
      <c r="BB47" s="51">
        <v>0.22281000000000001</v>
      </c>
      <c r="BC47" s="50">
        <v>-0.49497000000000002</v>
      </c>
      <c r="BD47" s="50">
        <v>-0.29430000000000001</v>
      </c>
      <c r="BE47" s="50">
        <v>-5.7799999999999997E-2</v>
      </c>
    </row>
    <row r="48" spans="1:57" x14ac:dyDescent="0.25">
      <c r="N48" s="23" t="s">
        <v>26</v>
      </c>
      <c r="O48" s="51">
        <v>9.6619999999999998E-2</v>
      </c>
      <c r="P48" s="50">
        <v>-0.52749999999999997</v>
      </c>
      <c r="Q48" s="51">
        <v>0.77344999999999997</v>
      </c>
      <c r="R48" s="51">
        <v>0.78024000000000004</v>
      </c>
      <c r="S48" s="51">
        <v>0.78093999999999997</v>
      </c>
      <c r="T48" s="49">
        <v>1</v>
      </c>
      <c r="U48" s="51">
        <v>0.99946000000000002</v>
      </c>
      <c r="V48" s="51">
        <v>0.72885</v>
      </c>
      <c r="W48" s="51">
        <v>0.37805</v>
      </c>
      <c r="X48" s="50">
        <v>-0.78358000000000005</v>
      </c>
      <c r="Y48" s="50">
        <v>-0.80030999999999997</v>
      </c>
      <c r="Z48" s="50">
        <v>-0.73707999999999996</v>
      </c>
      <c r="AA48" s="50">
        <v>-0.11174000000000001</v>
      </c>
      <c r="AB48" s="51">
        <v>0.19706000000000001</v>
      </c>
      <c r="AC48" s="50">
        <v>-0.19813</v>
      </c>
      <c r="AD48" s="51">
        <v>0.17907000000000001</v>
      </c>
      <c r="AE48" s="50">
        <v>-0.53125</v>
      </c>
      <c r="AF48" s="50">
        <v>-0.26163999999999998</v>
      </c>
      <c r="AG48" s="50">
        <v>-5.2540000000000003E-2</v>
      </c>
      <c r="AL48" s="23" t="s">
        <v>26</v>
      </c>
      <c r="AM48" s="51">
        <v>0.33117999999999997</v>
      </c>
      <c r="AN48" s="50">
        <v>-0.48529</v>
      </c>
      <c r="AO48" s="51">
        <v>0.73702999999999996</v>
      </c>
      <c r="AP48" s="51">
        <v>0.74719000000000002</v>
      </c>
      <c r="AQ48" s="51">
        <v>0.74753000000000003</v>
      </c>
      <c r="AR48" s="49">
        <v>1</v>
      </c>
      <c r="AS48" s="51">
        <v>0.99944999999999995</v>
      </c>
      <c r="AT48" s="51">
        <v>0.71331</v>
      </c>
      <c r="AU48" s="51">
        <v>0.35875000000000001</v>
      </c>
      <c r="AV48" s="50">
        <v>-0.76853000000000005</v>
      </c>
      <c r="AW48" s="50">
        <v>-0.78830999999999996</v>
      </c>
      <c r="AX48" s="50">
        <v>-0.71965000000000001</v>
      </c>
      <c r="AY48" s="50">
        <v>-8.5599999999999996E-2</v>
      </c>
      <c r="AZ48" s="51">
        <v>0.20357</v>
      </c>
      <c r="BA48" s="50">
        <v>-0.20438000000000001</v>
      </c>
      <c r="BB48" s="51">
        <v>0.17154</v>
      </c>
      <c r="BC48" s="50">
        <v>-0.51939999999999997</v>
      </c>
      <c r="BD48" s="50">
        <v>-0.32435999999999998</v>
      </c>
      <c r="BE48" s="50">
        <v>-6.0859999999999997E-2</v>
      </c>
    </row>
    <row r="49" spans="14:57" x14ac:dyDescent="0.25">
      <c r="N49" s="23" t="s">
        <v>27</v>
      </c>
      <c r="O49" s="51">
        <v>9.7070000000000004E-2</v>
      </c>
      <c r="P49" s="50">
        <v>-0.52598999999999996</v>
      </c>
      <c r="Q49" s="51">
        <v>0.77422000000000002</v>
      </c>
      <c r="R49" s="51">
        <v>0.78100999999999998</v>
      </c>
      <c r="S49" s="51">
        <v>0.78169</v>
      </c>
      <c r="T49" s="51">
        <v>0.99946000000000002</v>
      </c>
      <c r="U49" s="49">
        <v>1</v>
      </c>
      <c r="V49" s="51">
        <v>0.72965999999999998</v>
      </c>
      <c r="W49" s="51">
        <v>0.37742999999999999</v>
      </c>
      <c r="X49" s="50">
        <v>-0.78480000000000005</v>
      </c>
      <c r="Y49" s="50">
        <v>-0.80191000000000001</v>
      </c>
      <c r="Z49" s="50">
        <v>-0.73723000000000005</v>
      </c>
      <c r="AA49" s="50">
        <v>-0.11246</v>
      </c>
      <c r="AB49" s="51">
        <v>0.19697000000000001</v>
      </c>
      <c r="AC49" s="50">
        <v>-0.19807</v>
      </c>
      <c r="AD49" s="51">
        <v>0.17851</v>
      </c>
      <c r="AE49" s="50">
        <v>-0.53063000000000005</v>
      </c>
      <c r="AF49" s="50">
        <v>-0.26250000000000001</v>
      </c>
      <c r="AG49" s="50">
        <v>-5.3850000000000002E-2</v>
      </c>
      <c r="AL49" s="23" t="s">
        <v>27</v>
      </c>
      <c r="AM49" s="51">
        <v>0.33145999999999998</v>
      </c>
      <c r="AN49" s="50">
        <v>-0.48571999999999999</v>
      </c>
      <c r="AO49" s="51">
        <v>0.73850000000000005</v>
      </c>
      <c r="AP49" s="51">
        <v>0.74866999999999995</v>
      </c>
      <c r="AQ49" s="51">
        <v>0.74897000000000002</v>
      </c>
      <c r="AR49" s="51">
        <v>0.99944999999999995</v>
      </c>
      <c r="AS49" s="49">
        <v>1</v>
      </c>
      <c r="AT49" s="51">
        <v>0.71379999999999999</v>
      </c>
      <c r="AU49" s="51">
        <v>0.35881999999999997</v>
      </c>
      <c r="AV49" s="50">
        <v>-0.76914000000000005</v>
      </c>
      <c r="AW49" s="50">
        <v>-0.78902000000000005</v>
      </c>
      <c r="AX49" s="50">
        <v>-0.71987000000000001</v>
      </c>
      <c r="AY49" s="50">
        <v>-8.6199999999999999E-2</v>
      </c>
      <c r="AZ49" s="51">
        <v>0.20363000000000001</v>
      </c>
      <c r="BA49" s="50">
        <v>-0.20443</v>
      </c>
      <c r="BB49" s="51">
        <v>0.17151</v>
      </c>
      <c r="BC49" s="50">
        <v>-0.51941999999999999</v>
      </c>
      <c r="BD49" s="50">
        <v>-0.32449</v>
      </c>
      <c r="BE49" s="50">
        <v>-6.105E-2</v>
      </c>
    </row>
    <row r="50" spans="14:57" x14ac:dyDescent="0.25">
      <c r="N50" s="23" t="s">
        <v>28</v>
      </c>
      <c r="O50" s="51">
        <v>0.19761999999999999</v>
      </c>
      <c r="P50" s="50">
        <v>-0.48732999999999999</v>
      </c>
      <c r="Q50" s="51">
        <v>0.67664000000000002</v>
      </c>
      <c r="R50" s="51">
        <v>0.64654999999999996</v>
      </c>
      <c r="S50" s="51">
        <v>0.64556000000000002</v>
      </c>
      <c r="T50" s="51">
        <v>0.72885</v>
      </c>
      <c r="U50" s="51">
        <v>0.72965999999999998</v>
      </c>
      <c r="V50" s="49">
        <v>1</v>
      </c>
      <c r="W50" s="51">
        <v>0.24127999999999999</v>
      </c>
      <c r="X50" s="50">
        <v>-0.91303999999999996</v>
      </c>
      <c r="Y50" s="50">
        <v>-0.90851000000000004</v>
      </c>
      <c r="Z50" s="50">
        <v>-0.64795999999999998</v>
      </c>
      <c r="AA50" s="50">
        <v>-0.39562999999999998</v>
      </c>
      <c r="AB50" s="51">
        <v>8.7459999999999996E-2</v>
      </c>
      <c r="AC50" s="50">
        <v>-8.8069999999999996E-2</v>
      </c>
      <c r="AD50" s="51">
        <v>3.9379999999999998E-2</v>
      </c>
      <c r="AE50" s="50">
        <v>-0.55359999999999998</v>
      </c>
      <c r="AF50" s="50">
        <v>-0.32838000000000001</v>
      </c>
      <c r="AG50" s="50">
        <v>-0.21557000000000001</v>
      </c>
      <c r="AL50" s="23" t="s">
        <v>28</v>
      </c>
      <c r="AM50" s="51">
        <v>0.53778999999999999</v>
      </c>
      <c r="AN50" s="50">
        <v>-0.48132999999999998</v>
      </c>
      <c r="AO50" s="51">
        <v>0.64066999999999996</v>
      </c>
      <c r="AP50" s="51">
        <v>0.61134999999999995</v>
      </c>
      <c r="AQ50" s="51">
        <v>0.60985999999999996</v>
      </c>
      <c r="AR50" s="51">
        <v>0.71331</v>
      </c>
      <c r="AS50" s="51">
        <v>0.71379999999999999</v>
      </c>
      <c r="AT50" s="49">
        <v>1</v>
      </c>
      <c r="AU50" s="51">
        <v>0.23635999999999999</v>
      </c>
      <c r="AV50" s="50">
        <v>-0.90913999999999995</v>
      </c>
      <c r="AW50" s="50">
        <v>-0.90249999999999997</v>
      </c>
      <c r="AX50" s="50">
        <v>-0.63327</v>
      </c>
      <c r="AY50" s="50">
        <v>-0.35106999999999999</v>
      </c>
      <c r="AZ50" s="51">
        <v>9.0620000000000006E-2</v>
      </c>
      <c r="BA50" s="50">
        <v>-9.1429999999999997E-2</v>
      </c>
      <c r="BB50" s="51">
        <v>3.3320000000000002E-2</v>
      </c>
      <c r="BC50" s="50">
        <v>-0.54423999999999995</v>
      </c>
      <c r="BD50" s="50">
        <v>-0.40166000000000002</v>
      </c>
      <c r="BE50" s="50">
        <v>-0.21196000000000001</v>
      </c>
    </row>
    <row r="51" spans="14:57" x14ac:dyDescent="0.25">
      <c r="N51" s="23" t="s">
        <v>29</v>
      </c>
      <c r="O51" s="50">
        <v>-0.17075000000000001</v>
      </c>
      <c r="P51" s="50">
        <v>-0.10259</v>
      </c>
      <c r="Q51" s="51">
        <v>0.42603000000000002</v>
      </c>
      <c r="R51" s="51">
        <v>0.44755</v>
      </c>
      <c r="S51" s="51">
        <v>0.45863999999999999</v>
      </c>
      <c r="T51" s="51">
        <v>0.37805</v>
      </c>
      <c r="U51" s="51">
        <v>0.37742999999999999</v>
      </c>
      <c r="V51" s="51">
        <v>0.24127999999999999</v>
      </c>
      <c r="W51" s="49">
        <v>1</v>
      </c>
      <c r="X51" s="50">
        <v>-0.24636</v>
      </c>
      <c r="Y51" s="50">
        <v>-0.21537999999999999</v>
      </c>
      <c r="Z51" s="50">
        <v>-0.16647000000000001</v>
      </c>
      <c r="AA51" s="51">
        <v>0.10594000000000001</v>
      </c>
      <c r="AB51" s="51">
        <v>0.23571</v>
      </c>
      <c r="AC51" s="50">
        <v>-0.22378000000000001</v>
      </c>
      <c r="AD51" s="51">
        <v>0.32333000000000001</v>
      </c>
      <c r="AE51" s="50">
        <v>-0.16919000000000001</v>
      </c>
      <c r="AF51" s="50">
        <v>-7.5700000000000003E-2</v>
      </c>
      <c r="AG51" s="51">
        <v>5.5840000000000001E-2</v>
      </c>
      <c r="AL51" s="23" t="s">
        <v>29</v>
      </c>
      <c r="AM51" s="50">
        <v>-0.12742000000000001</v>
      </c>
      <c r="AN51" s="50">
        <v>-8.5970000000000005E-2</v>
      </c>
      <c r="AO51" s="51">
        <v>0.40994000000000003</v>
      </c>
      <c r="AP51" s="51">
        <v>0.42986000000000002</v>
      </c>
      <c r="AQ51" s="51">
        <v>0.44063999999999998</v>
      </c>
      <c r="AR51" s="51">
        <v>0.35875000000000001</v>
      </c>
      <c r="AS51" s="51">
        <v>0.35881999999999997</v>
      </c>
      <c r="AT51" s="51">
        <v>0.23635999999999999</v>
      </c>
      <c r="AU51" s="49">
        <v>1</v>
      </c>
      <c r="AV51" s="50">
        <v>-0.24104999999999999</v>
      </c>
      <c r="AW51" s="50">
        <v>-0.20666000000000001</v>
      </c>
      <c r="AX51" s="50">
        <v>-0.15603</v>
      </c>
      <c r="AY51" s="51">
        <v>9.5479999999999995E-2</v>
      </c>
      <c r="AZ51" s="51">
        <v>0.22327</v>
      </c>
      <c r="BA51" s="50">
        <v>-0.20977000000000001</v>
      </c>
      <c r="BB51" s="51">
        <v>0.33106999999999998</v>
      </c>
      <c r="BC51" s="50">
        <v>-0.17216000000000001</v>
      </c>
      <c r="BD51" s="50">
        <v>-9.7070000000000004E-2</v>
      </c>
      <c r="BE51" s="51">
        <v>4.9599999999999998E-2</v>
      </c>
    </row>
    <row r="52" spans="14:57" x14ac:dyDescent="0.25">
      <c r="N52" s="23" t="s">
        <v>30</v>
      </c>
      <c r="O52" s="50">
        <v>-0.14105000000000001</v>
      </c>
      <c r="P52" s="51">
        <v>0.35510999999999998</v>
      </c>
      <c r="Q52" s="50">
        <v>-0.64734999999999998</v>
      </c>
      <c r="R52" s="50">
        <v>-0.64226000000000005</v>
      </c>
      <c r="S52" s="50">
        <v>-0.64151999999999998</v>
      </c>
      <c r="T52" s="50">
        <v>-0.78358000000000005</v>
      </c>
      <c r="U52" s="50">
        <v>-0.78480000000000005</v>
      </c>
      <c r="V52" s="50">
        <v>-0.91303999999999996</v>
      </c>
      <c r="W52" s="50">
        <v>-0.24636</v>
      </c>
      <c r="X52" s="49">
        <v>1</v>
      </c>
      <c r="Y52" s="51">
        <v>0.94876000000000005</v>
      </c>
      <c r="Z52" s="51">
        <v>0.66315999999999997</v>
      </c>
      <c r="AA52" s="51">
        <v>0.18445</v>
      </c>
      <c r="AB52" s="50">
        <v>-0.10369</v>
      </c>
      <c r="AC52" s="51">
        <v>0.10609</v>
      </c>
      <c r="AD52" s="50">
        <v>-8.1860000000000002E-2</v>
      </c>
      <c r="AE52" s="51">
        <v>0.51339999999999997</v>
      </c>
      <c r="AF52" s="51">
        <v>0.22220999999999999</v>
      </c>
      <c r="AG52" s="51">
        <v>7.6369999999999993E-2</v>
      </c>
      <c r="AL52" s="23" t="s">
        <v>30</v>
      </c>
      <c r="AM52" s="50">
        <v>-0.49703000000000003</v>
      </c>
      <c r="AN52" s="51">
        <v>0.34892000000000001</v>
      </c>
      <c r="AO52" s="50">
        <v>-0.60123000000000004</v>
      </c>
      <c r="AP52" s="50">
        <v>-0.59894000000000003</v>
      </c>
      <c r="AQ52" s="50">
        <v>-0.59777999999999998</v>
      </c>
      <c r="AR52" s="50">
        <v>-0.76853000000000005</v>
      </c>
      <c r="AS52" s="50">
        <v>-0.76914000000000005</v>
      </c>
      <c r="AT52" s="50">
        <v>-0.90913999999999995</v>
      </c>
      <c r="AU52" s="50">
        <v>-0.24104999999999999</v>
      </c>
      <c r="AV52" s="49">
        <v>1</v>
      </c>
      <c r="AW52" s="51">
        <v>0.94786999999999999</v>
      </c>
      <c r="AX52" s="51">
        <v>0.64319000000000004</v>
      </c>
      <c r="AY52" s="51">
        <v>0.15573999999999999</v>
      </c>
      <c r="AZ52" s="50">
        <v>-9.9570000000000006E-2</v>
      </c>
      <c r="BA52" s="51">
        <v>0.10199999999999999</v>
      </c>
      <c r="BB52" s="50">
        <v>-6.4430000000000001E-2</v>
      </c>
      <c r="BC52" s="51">
        <v>0.51095999999999997</v>
      </c>
      <c r="BD52" s="51">
        <v>0.30975999999999998</v>
      </c>
      <c r="BE52" s="51">
        <v>9.2549999999999993E-2</v>
      </c>
    </row>
    <row r="53" spans="14:57" x14ac:dyDescent="0.25">
      <c r="N53" s="23" t="s">
        <v>31</v>
      </c>
      <c r="O53" s="50">
        <v>-0.17882000000000001</v>
      </c>
      <c r="P53" s="51">
        <v>0.47644999999999998</v>
      </c>
      <c r="Q53" s="50">
        <v>-0.69713999999999998</v>
      </c>
      <c r="R53" s="50">
        <v>-0.69198999999999999</v>
      </c>
      <c r="S53" s="50">
        <v>-0.69054000000000004</v>
      </c>
      <c r="T53" s="50">
        <v>-0.80030999999999997</v>
      </c>
      <c r="U53" s="50">
        <v>-0.80191000000000001</v>
      </c>
      <c r="V53" s="50">
        <v>-0.90851000000000004</v>
      </c>
      <c r="W53" s="50">
        <v>-0.21537999999999999</v>
      </c>
      <c r="X53" s="51">
        <v>0.94876000000000005</v>
      </c>
      <c r="Y53" s="49">
        <v>1</v>
      </c>
      <c r="Z53" s="51">
        <v>0.71513000000000004</v>
      </c>
      <c r="AA53" s="51">
        <v>0.19558</v>
      </c>
      <c r="AB53" s="50">
        <v>-6.694E-2</v>
      </c>
      <c r="AC53" s="51">
        <v>6.9559999999999997E-2</v>
      </c>
      <c r="AD53" s="50">
        <v>-2.7799999999999998E-2</v>
      </c>
      <c r="AE53" s="51">
        <v>0.54544000000000004</v>
      </c>
      <c r="AF53" s="51">
        <v>0.25479000000000002</v>
      </c>
      <c r="AG53" s="51">
        <v>9.5930000000000001E-2</v>
      </c>
      <c r="AL53" s="23" t="s">
        <v>31</v>
      </c>
      <c r="AM53" s="50">
        <v>-0.51722000000000001</v>
      </c>
      <c r="AN53" s="51">
        <v>0.46845999999999999</v>
      </c>
      <c r="AO53" s="50">
        <v>-0.66237000000000001</v>
      </c>
      <c r="AP53" s="50">
        <v>-0.65920000000000001</v>
      </c>
      <c r="AQ53" s="50">
        <v>-0.65698999999999996</v>
      </c>
      <c r="AR53" s="50">
        <v>-0.78830999999999996</v>
      </c>
      <c r="AS53" s="50">
        <v>-0.78902000000000005</v>
      </c>
      <c r="AT53" s="50">
        <v>-0.90249999999999997</v>
      </c>
      <c r="AU53" s="50">
        <v>-0.20666000000000001</v>
      </c>
      <c r="AV53" s="51">
        <v>0.94786999999999999</v>
      </c>
      <c r="AW53" s="49">
        <v>1</v>
      </c>
      <c r="AX53" s="51">
        <v>0.69576000000000005</v>
      </c>
      <c r="AY53" s="51">
        <v>0.17202999999999999</v>
      </c>
      <c r="AZ53" s="50">
        <v>-6.5540000000000001E-2</v>
      </c>
      <c r="BA53" s="51">
        <v>6.8320000000000006E-2</v>
      </c>
      <c r="BB53" s="50">
        <v>-1.304E-2</v>
      </c>
      <c r="BC53" s="51">
        <v>0.53793000000000002</v>
      </c>
      <c r="BD53" s="51">
        <v>0.33962999999999999</v>
      </c>
      <c r="BE53" s="51">
        <v>0.11070000000000001</v>
      </c>
    </row>
    <row r="54" spans="14:57" x14ac:dyDescent="0.25">
      <c r="N54" s="23" t="s">
        <v>32</v>
      </c>
      <c r="O54" s="50">
        <v>-6.4399999999999999E-2</v>
      </c>
      <c r="P54" s="51">
        <v>0.43380000000000002</v>
      </c>
      <c r="Q54" s="50">
        <v>-0.76163000000000003</v>
      </c>
      <c r="R54" s="50">
        <v>-0.76232999999999995</v>
      </c>
      <c r="S54" s="50">
        <v>-0.75973999999999997</v>
      </c>
      <c r="T54" s="50">
        <v>-0.73707999999999996</v>
      </c>
      <c r="U54" s="50">
        <v>-0.73723000000000005</v>
      </c>
      <c r="V54" s="50">
        <v>-0.64795999999999998</v>
      </c>
      <c r="W54" s="50">
        <v>-0.16647000000000001</v>
      </c>
      <c r="X54" s="51">
        <v>0.66315999999999997</v>
      </c>
      <c r="Y54" s="51">
        <v>0.71513000000000004</v>
      </c>
      <c r="Z54" s="49">
        <v>1</v>
      </c>
      <c r="AA54" s="51">
        <v>0.17831</v>
      </c>
      <c r="AB54" s="50">
        <v>-0.22522</v>
      </c>
      <c r="AC54" s="51">
        <v>0.22622999999999999</v>
      </c>
      <c r="AD54" s="50">
        <v>-0.15176999999999999</v>
      </c>
      <c r="AE54" s="51">
        <v>0.59214999999999995</v>
      </c>
      <c r="AF54" s="51">
        <v>0.27867999999999998</v>
      </c>
      <c r="AG54" s="51">
        <v>8.5190000000000002E-2</v>
      </c>
      <c r="AL54" s="23" t="s">
        <v>32</v>
      </c>
      <c r="AM54" s="50">
        <v>-0.33376</v>
      </c>
      <c r="AN54" s="51">
        <v>0.42231999999999997</v>
      </c>
      <c r="AO54" s="50">
        <v>-0.73204000000000002</v>
      </c>
      <c r="AP54" s="50">
        <v>-0.73655000000000004</v>
      </c>
      <c r="AQ54" s="50">
        <v>-0.73319999999999996</v>
      </c>
      <c r="AR54" s="50">
        <v>-0.71965000000000001</v>
      </c>
      <c r="AS54" s="50">
        <v>-0.71987000000000001</v>
      </c>
      <c r="AT54" s="50">
        <v>-0.63327</v>
      </c>
      <c r="AU54" s="50">
        <v>-0.15603</v>
      </c>
      <c r="AV54" s="51">
        <v>0.64319000000000004</v>
      </c>
      <c r="AW54" s="51">
        <v>0.69576000000000005</v>
      </c>
      <c r="AX54" s="49">
        <v>1</v>
      </c>
      <c r="AY54" s="51">
        <v>0.14171</v>
      </c>
      <c r="AZ54" s="50">
        <v>-0.21126</v>
      </c>
      <c r="BA54" s="51">
        <v>0.21217</v>
      </c>
      <c r="BB54" s="50">
        <v>-0.13713</v>
      </c>
      <c r="BC54" s="51">
        <v>0.56259000000000003</v>
      </c>
      <c r="BD54" s="51">
        <v>0.32152999999999998</v>
      </c>
      <c r="BE54" s="51">
        <v>9.2700000000000005E-2</v>
      </c>
    </row>
    <row r="55" spans="14:57" x14ac:dyDescent="0.25">
      <c r="N55" s="23" t="s">
        <v>33</v>
      </c>
      <c r="O55" s="50">
        <v>-0.14337</v>
      </c>
      <c r="P55" s="51">
        <v>0.34987000000000001</v>
      </c>
      <c r="Q55" s="50">
        <v>-0.20569000000000001</v>
      </c>
      <c r="R55" s="50">
        <v>-8.3960000000000007E-2</v>
      </c>
      <c r="S55" s="50">
        <v>-8.1449999999999995E-2</v>
      </c>
      <c r="T55" s="50">
        <v>-0.11174000000000001</v>
      </c>
      <c r="U55" s="50">
        <v>-0.11246</v>
      </c>
      <c r="V55" s="50">
        <v>-0.39562999999999998</v>
      </c>
      <c r="W55" s="51">
        <v>0.10594000000000001</v>
      </c>
      <c r="X55" s="51">
        <v>0.18445</v>
      </c>
      <c r="Y55" s="51">
        <v>0.19558</v>
      </c>
      <c r="Z55" s="51">
        <v>0.17831</v>
      </c>
      <c r="AA55" s="49">
        <v>1</v>
      </c>
      <c r="AB55" s="51">
        <v>1.206E-2</v>
      </c>
      <c r="AC55" s="50">
        <v>-1.18E-2</v>
      </c>
      <c r="AD55" s="51">
        <v>0.13619999999999999</v>
      </c>
      <c r="AE55" s="51">
        <v>0.34205999999999998</v>
      </c>
      <c r="AF55" s="51">
        <v>0.29653000000000002</v>
      </c>
      <c r="AG55" s="51">
        <v>0.54612000000000005</v>
      </c>
      <c r="AL55" s="23" t="s">
        <v>33</v>
      </c>
      <c r="AM55" s="50">
        <v>-0.26113999999999998</v>
      </c>
      <c r="AN55" s="51">
        <v>0.35106999999999999</v>
      </c>
      <c r="AO55" s="50">
        <v>-0.16764999999999999</v>
      </c>
      <c r="AP55" s="50">
        <v>-5.2339999999999998E-2</v>
      </c>
      <c r="AQ55" s="50">
        <v>-4.9410000000000003E-2</v>
      </c>
      <c r="AR55" s="50">
        <v>-8.5599999999999996E-2</v>
      </c>
      <c r="AS55" s="50">
        <v>-8.6199999999999999E-2</v>
      </c>
      <c r="AT55" s="50">
        <v>-0.35106999999999999</v>
      </c>
      <c r="AU55" s="51">
        <v>9.5479999999999995E-2</v>
      </c>
      <c r="AV55" s="51">
        <v>0.15573999999999999</v>
      </c>
      <c r="AW55" s="51">
        <v>0.17202999999999999</v>
      </c>
      <c r="AX55" s="51">
        <v>0.14171</v>
      </c>
      <c r="AY55" s="49">
        <v>1</v>
      </c>
      <c r="AZ55" s="51">
        <v>5.8500000000000002E-3</v>
      </c>
      <c r="BA55" s="50">
        <v>-5.1200000000000004E-3</v>
      </c>
      <c r="BB55" s="51">
        <v>0.14283000000000001</v>
      </c>
      <c r="BC55" s="51">
        <v>0.29968</v>
      </c>
      <c r="BD55" s="51">
        <v>0.38158999999999998</v>
      </c>
      <c r="BE55" s="51">
        <v>0.53047</v>
      </c>
    </row>
    <row r="56" spans="14:57" x14ac:dyDescent="0.25">
      <c r="N56" s="23" t="s">
        <v>34</v>
      </c>
      <c r="O56" s="50">
        <v>-0.29648999999999998</v>
      </c>
      <c r="P56" s="50">
        <v>-4.3630000000000002E-2</v>
      </c>
      <c r="Q56" s="51">
        <v>0.23033999999999999</v>
      </c>
      <c r="R56" s="51">
        <v>0.24163999999999999</v>
      </c>
      <c r="S56" s="51">
        <v>0.24335999999999999</v>
      </c>
      <c r="T56" s="51">
        <v>0.19706000000000001</v>
      </c>
      <c r="U56" s="51">
        <v>0.19697000000000001</v>
      </c>
      <c r="V56" s="51">
        <v>8.7459999999999996E-2</v>
      </c>
      <c r="W56" s="51">
        <v>0.23571</v>
      </c>
      <c r="X56" s="50">
        <v>-0.10369</v>
      </c>
      <c r="Y56" s="50">
        <v>-6.694E-2</v>
      </c>
      <c r="Z56" s="50">
        <v>-0.22522</v>
      </c>
      <c r="AA56" s="51">
        <v>1.206E-2</v>
      </c>
      <c r="AB56" s="49">
        <v>1</v>
      </c>
      <c r="AC56" s="50">
        <v>-0.99914000000000003</v>
      </c>
      <c r="AD56" s="51">
        <v>0.80059999999999998</v>
      </c>
      <c r="AE56" s="50">
        <v>-0.33394000000000001</v>
      </c>
      <c r="AF56" s="50">
        <v>-4.6649999999999997E-2</v>
      </c>
      <c r="AG56" s="50">
        <v>-1.473E-2</v>
      </c>
      <c r="AL56" s="23" t="s">
        <v>34</v>
      </c>
      <c r="AM56" s="50">
        <v>-8.4699999999999998E-2</v>
      </c>
      <c r="AN56" s="50">
        <v>-3.6459999999999999E-2</v>
      </c>
      <c r="AO56" s="51">
        <v>0.21182999999999999</v>
      </c>
      <c r="AP56" s="51">
        <v>0.22245999999999999</v>
      </c>
      <c r="AQ56" s="51">
        <v>0.22392000000000001</v>
      </c>
      <c r="AR56" s="51">
        <v>0.20357</v>
      </c>
      <c r="AS56" s="51">
        <v>0.20363000000000001</v>
      </c>
      <c r="AT56" s="51">
        <v>9.0620000000000006E-2</v>
      </c>
      <c r="AU56" s="51">
        <v>0.22327</v>
      </c>
      <c r="AV56" s="50">
        <v>-9.9570000000000006E-2</v>
      </c>
      <c r="AW56" s="50">
        <v>-6.5540000000000001E-2</v>
      </c>
      <c r="AX56" s="50">
        <v>-0.21126</v>
      </c>
      <c r="AY56" s="51">
        <v>5.8500000000000002E-3</v>
      </c>
      <c r="AZ56" s="49">
        <v>1</v>
      </c>
      <c r="BA56" s="50">
        <v>-0.99902999999999997</v>
      </c>
      <c r="BB56" s="51">
        <v>0.77856000000000003</v>
      </c>
      <c r="BC56" s="50">
        <v>-0.31447999999999998</v>
      </c>
      <c r="BD56" s="50">
        <v>-4.895E-2</v>
      </c>
      <c r="BE56" s="50">
        <v>-3.015E-2</v>
      </c>
    </row>
    <row r="57" spans="14:57" x14ac:dyDescent="0.25">
      <c r="N57" s="23" t="s">
        <v>35</v>
      </c>
      <c r="O57" s="51">
        <v>0.29170000000000001</v>
      </c>
      <c r="P57" s="51">
        <v>4.2970000000000001E-2</v>
      </c>
      <c r="Q57" s="50">
        <v>-0.22808999999999999</v>
      </c>
      <c r="R57" s="50">
        <v>-0.23935000000000001</v>
      </c>
      <c r="S57" s="50">
        <v>-0.24107999999999999</v>
      </c>
      <c r="T57" s="50">
        <v>-0.19813</v>
      </c>
      <c r="U57" s="50">
        <v>-0.19807</v>
      </c>
      <c r="V57" s="50">
        <v>-8.8069999999999996E-2</v>
      </c>
      <c r="W57" s="50">
        <v>-0.22378000000000001</v>
      </c>
      <c r="X57" s="51">
        <v>0.10609</v>
      </c>
      <c r="Y57" s="51">
        <v>6.9559999999999997E-2</v>
      </c>
      <c r="Z57" s="51">
        <v>0.22622999999999999</v>
      </c>
      <c r="AA57" s="50">
        <v>-1.18E-2</v>
      </c>
      <c r="AB57" s="50">
        <v>-0.99914000000000003</v>
      </c>
      <c r="AC57" s="49">
        <v>1</v>
      </c>
      <c r="AD57" s="50">
        <v>-0.79884999999999995</v>
      </c>
      <c r="AE57" s="51">
        <v>0.33327000000000001</v>
      </c>
      <c r="AF57" s="51">
        <v>4.6589999999999999E-2</v>
      </c>
      <c r="AG57" s="51">
        <v>1.473E-2</v>
      </c>
      <c r="AL57" s="23" t="s">
        <v>35</v>
      </c>
      <c r="AM57" s="51">
        <v>8.3059999999999995E-2</v>
      </c>
      <c r="AN57" s="51">
        <v>3.5819999999999998E-2</v>
      </c>
      <c r="AO57" s="50">
        <v>-0.20921000000000001</v>
      </c>
      <c r="AP57" s="50">
        <v>-0.21976000000000001</v>
      </c>
      <c r="AQ57" s="50">
        <v>-0.22123000000000001</v>
      </c>
      <c r="AR57" s="50">
        <v>-0.20438000000000001</v>
      </c>
      <c r="AS57" s="50">
        <v>-0.20443</v>
      </c>
      <c r="AT57" s="50">
        <v>-9.1429999999999997E-2</v>
      </c>
      <c r="AU57" s="50">
        <v>-0.20977000000000001</v>
      </c>
      <c r="AV57" s="51">
        <v>0.10199999999999999</v>
      </c>
      <c r="AW57" s="51">
        <v>6.8320000000000006E-2</v>
      </c>
      <c r="AX57" s="51">
        <v>0.21217</v>
      </c>
      <c r="AY57" s="50">
        <v>-5.1200000000000004E-3</v>
      </c>
      <c r="AZ57" s="50">
        <v>-0.99902999999999997</v>
      </c>
      <c r="BA57" s="49">
        <v>1</v>
      </c>
      <c r="BB57" s="50">
        <v>-0.77625999999999995</v>
      </c>
      <c r="BC57" s="51">
        <v>0.31358000000000003</v>
      </c>
      <c r="BD57" s="51">
        <v>4.8989999999999999E-2</v>
      </c>
      <c r="BE57" s="51">
        <v>3.0169999999999999E-2</v>
      </c>
    </row>
    <row r="58" spans="14:57" ht="30" x14ac:dyDescent="0.25">
      <c r="N58" s="23" t="s">
        <v>36</v>
      </c>
      <c r="O58" s="50">
        <v>-0.26774999999999999</v>
      </c>
      <c r="P58" s="50">
        <v>-1.737E-2</v>
      </c>
      <c r="Q58" s="51">
        <v>0.20610999999999999</v>
      </c>
      <c r="R58" s="51">
        <v>0.23143</v>
      </c>
      <c r="S58" s="51">
        <v>0.23438999999999999</v>
      </c>
      <c r="T58" s="51">
        <v>0.17907000000000001</v>
      </c>
      <c r="U58" s="51">
        <v>0.17851</v>
      </c>
      <c r="V58" s="51">
        <v>3.9379999999999998E-2</v>
      </c>
      <c r="W58" s="51">
        <v>0.32333000000000001</v>
      </c>
      <c r="X58" s="50">
        <v>-8.1860000000000002E-2</v>
      </c>
      <c r="Y58" s="50">
        <v>-2.7799999999999998E-2</v>
      </c>
      <c r="Z58" s="50">
        <v>-0.15176999999999999</v>
      </c>
      <c r="AA58" s="51">
        <v>0.13619999999999999</v>
      </c>
      <c r="AB58" s="51">
        <v>0.80059999999999998</v>
      </c>
      <c r="AC58" s="50">
        <v>-0.79884999999999995</v>
      </c>
      <c r="AD58" s="49">
        <v>1</v>
      </c>
      <c r="AE58" s="50">
        <v>-0.27361999999999997</v>
      </c>
      <c r="AF58" s="50">
        <v>-9.9100000000000004E-3</v>
      </c>
      <c r="AG58" s="51">
        <v>7.0269999999999999E-2</v>
      </c>
      <c r="AL58" s="23" t="s">
        <v>36</v>
      </c>
      <c r="AM58" s="50">
        <v>-0.11762</v>
      </c>
      <c r="AN58" s="50">
        <v>-5.4599999999999996E-3</v>
      </c>
      <c r="AO58" s="51">
        <v>0.19309000000000001</v>
      </c>
      <c r="AP58" s="51">
        <v>0.21959999999999999</v>
      </c>
      <c r="AQ58" s="51">
        <v>0.22281000000000001</v>
      </c>
      <c r="AR58" s="51">
        <v>0.17154</v>
      </c>
      <c r="AS58" s="51">
        <v>0.17151</v>
      </c>
      <c r="AT58" s="51">
        <v>3.3320000000000002E-2</v>
      </c>
      <c r="AU58" s="51">
        <v>0.33106999999999998</v>
      </c>
      <c r="AV58" s="50">
        <v>-6.4430000000000001E-2</v>
      </c>
      <c r="AW58" s="50">
        <v>-1.304E-2</v>
      </c>
      <c r="AX58" s="50">
        <v>-0.13713</v>
      </c>
      <c r="AY58" s="51">
        <v>0.14283000000000001</v>
      </c>
      <c r="AZ58" s="51">
        <v>0.77856000000000003</v>
      </c>
      <c r="BA58" s="50">
        <v>-0.77625999999999995</v>
      </c>
      <c r="BB58" s="49">
        <v>1</v>
      </c>
      <c r="BC58" s="50">
        <v>-0.25795000000000001</v>
      </c>
      <c r="BD58" s="51">
        <v>9.7000000000000005E-4</v>
      </c>
      <c r="BE58" s="51">
        <v>5.2819999999999999E-2</v>
      </c>
    </row>
    <row r="59" spans="14:57" x14ac:dyDescent="0.25">
      <c r="N59" s="23" t="s">
        <v>50</v>
      </c>
      <c r="O59" s="50">
        <v>-5.3370000000000001E-2</v>
      </c>
      <c r="P59" s="51">
        <v>0.35188999999999998</v>
      </c>
      <c r="Q59" s="50">
        <v>-0.54212000000000005</v>
      </c>
      <c r="R59" s="50">
        <v>-0.52632999999999996</v>
      </c>
      <c r="S59" s="50">
        <v>-0.52503</v>
      </c>
      <c r="T59" s="50">
        <v>-0.53125</v>
      </c>
      <c r="U59" s="50">
        <v>-0.53063000000000005</v>
      </c>
      <c r="V59" s="50">
        <v>-0.55359999999999998</v>
      </c>
      <c r="W59" s="50">
        <v>-0.16919000000000001</v>
      </c>
      <c r="X59" s="51">
        <v>0.51339999999999997</v>
      </c>
      <c r="Y59" s="51">
        <v>0.54544000000000004</v>
      </c>
      <c r="Z59" s="51">
        <v>0.59214999999999995</v>
      </c>
      <c r="AA59" s="51">
        <v>0.34205999999999998</v>
      </c>
      <c r="AB59" s="50">
        <v>-0.33394000000000001</v>
      </c>
      <c r="AC59" s="51">
        <v>0.33327000000000001</v>
      </c>
      <c r="AD59" s="50">
        <v>-0.27361999999999997</v>
      </c>
      <c r="AE59" s="49">
        <v>1</v>
      </c>
      <c r="AF59" s="51">
        <v>0.29060000000000002</v>
      </c>
      <c r="AG59" s="51">
        <v>0.22065000000000001</v>
      </c>
      <c r="AL59" s="23" t="s">
        <v>50</v>
      </c>
      <c r="AM59" s="50">
        <v>-0.25153999999999999</v>
      </c>
      <c r="AN59" s="51">
        <v>0.33022000000000001</v>
      </c>
      <c r="AO59" s="50">
        <v>-0.50880999999999998</v>
      </c>
      <c r="AP59" s="50">
        <v>-0.49667</v>
      </c>
      <c r="AQ59" s="50">
        <v>-0.49497000000000002</v>
      </c>
      <c r="AR59" s="50">
        <v>-0.51939999999999997</v>
      </c>
      <c r="AS59" s="50">
        <v>-0.51941999999999999</v>
      </c>
      <c r="AT59" s="50">
        <v>-0.54423999999999995</v>
      </c>
      <c r="AU59" s="50">
        <v>-0.17216000000000001</v>
      </c>
      <c r="AV59" s="51">
        <v>0.51095999999999997</v>
      </c>
      <c r="AW59" s="51">
        <v>0.53793000000000002</v>
      </c>
      <c r="AX59" s="51">
        <v>0.56259000000000003</v>
      </c>
      <c r="AY59" s="51">
        <v>0.29968</v>
      </c>
      <c r="AZ59" s="50">
        <v>-0.31447999999999998</v>
      </c>
      <c r="BA59" s="51">
        <v>0.31358000000000003</v>
      </c>
      <c r="BB59" s="50">
        <v>-0.25795000000000001</v>
      </c>
      <c r="BC59" s="49">
        <v>1</v>
      </c>
      <c r="BD59" s="51">
        <v>0.30563000000000001</v>
      </c>
      <c r="BE59" s="51">
        <v>0.22839999999999999</v>
      </c>
    </row>
    <row r="60" spans="14:57" x14ac:dyDescent="0.25">
      <c r="N60" s="23" t="s">
        <v>37</v>
      </c>
      <c r="O60" s="50">
        <v>-6.0600000000000001E-2</v>
      </c>
      <c r="P60" s="51">
        <v>0.36895</v>
      </c>
      <c r="Q60" s="50">
        <v>-0.28732999999999997</v>
      </c>
      <c r="R60" s="50">
        <v>-0.25801000000000002</v>
      </c>
      <c r="S60" s="50">
        <v>-0.25706000000000001</v>
      </c>
      <c r="T60" s="50">
        <v>-0.26163999999999998</v>
      </c>
      <c r="U60" s="50">
        <v>-0.26250000000000001</v>
      </c>
      <c r="V60" s="50">
        <v>-0.32838000000000001</v>
      </c>
      <c r="W60" s="50">
        <v>-7.5700000000000003E-2</v>
      </c>
      <c r="X60" s="51">
        <v>0.22220999999999999</v>
      </c>
      <c r="Y60" s="51">
        <v>0.25479000000000002</v>
      </c>
      <c r="Z60" s="51">
        <v>0.27867999999999998</v>
      </c>
      <c r="AA60" s="51">
        <v>0.29653000000000002</v>
      </c>
      <c r="AB60" s="50">
        <v>-4.6649999999999997E-2</v>
      </c>
      <c r="AC60" s="51">
        <v>4.6589999999999999E-2</v>
      </c>
      <c r="AD60" s="50">
        <v>-9.9100000000000004E-3</v>
      </c>
      <c r="AE60" s="51">
        <v>0.29060000000000002</v>
      </c>
      <c r="AF60" s="49">
        <v>1</v>
      </c>
      <c r="AG60" s="51">
        <v>0.14685000000000001</v>
      </c>
      <c r="AL60" s="23" t="s">
        <v>37</v>
      </c>
      <c r="AM60" s="50">
        <v>-0.19381999999999999</v>
      </c>
      <c r="AN60" s="51">
        <v>0.40382000000000001</v>
      </c>
      <c r="AO60" s="50">
        <v>-0.33527000000000001</v>
      </c>
      <c r="AP60" s="50">
        <v>-0.29566999999999999</v>
      </c>
      <c r="AQ60" s="50">
        <v>-0.29430000000000001</v>
      </c>
      <c r="AR60" s="50">
        <v>-0.32435999999999998</v>
      </c>
      <c r="AS60" s="50">
        <v>-0.32449</v>
      </c>
      <c r="AT60" s="50">
        <v>-0.40166000000000002</v>
      </c>
      <c r="AU60" s="50">
        <v>-9.7070000000000004E-2</v>
      </c>
      <c r="AV60" s="51">
        <v>0.30975999999999998</v>
      </c>
      <c r="AW60" s="51">
        <v>0.33962999999999999</v>
      </c>
      <c r="AX60" s="51">
        <v>0.32152999999999998</v>
      </c>
      <c r="AY60" s="51">
        <v>0.38158999999999998</v>
      </c>
      <c r="AZ60" s="50">
        <v>-4.895E-2</v>
      </c>
      <c r="BA60" s="51">
        <v>4.8989999999999999E-2</v>
      </c>
      <c r="BB60" s="51">
        <v>9.7000000000000005E-4</v>
      </c>
      <c r="BC60" s="51">
        <v>0.30563000000000001</v>
      </c>
      <c r="BD60" s="49">
        <v>1</v>
      </c>
      <c r="BE60" s="51">
        <v>0.20252000000000001</v>
      </c>
    </row>
    <row r="61" spans="14:57" x14ac:dyDescent="0.25">
      <c r="N61" s="23" t="s">
        <v>38</v>
      </c>
      <c r="O61" s="50">
        <v>-9.1350000000000001E-2</v>
      </c>
      <c r="P61" s="51">
        <v>0.23116999999999999</v>
      </c>
      <c r="Q61" s="50">
        <v>-0.11274000000000001</v>
      </c>
      <c r="R61" s="50">
        <v>-4.8460000000000003E-2</v>
      </c>
      <c r="S61" s="50">
        <v>-4.7440000000000003E-2</v>
      </c>
      <c r="T61" s="50">
        <v>-5.2540000000000003E-2</v>
      </c>
      <c r="U61" s="50">
        <v>-5.3850000000000002E-2</v>
      </c>
      <c r="V61" s="50">
        <v>-0.21557000000000001</v>
      </c>
      <c r="W61" s="51">
        <v>5.5840000000000001E-2</v>
      </c>
      <c r="X61" s="51">
        <v>7.6369999999999993E-2</v>
      </c>
      <c r="Y61" s="51">
        <v>9.5930000000000001E-2</v>
      </c>
      <c r="Z61" s="51">
        <v>8.5190000000000002E-2</v>
      </c>
      <c r="AA61" s="51">
        <v>0.54612000000000005</v>
      </c>
      <c r="AB61" s="50">
        <v>-1.473E-2</v>
      </c>
      <c r="AC61" s="51">
        <v>1.473E-2</v>
      </c>
      <c r="AD61" s="51">
        <v>7.0269999999999999E-2</v>
      </c>
      <c r="AE61" s="51">
        <v>0.22065000000000001</v>
      </c>
      <c r="AF61" s="51">
        <v>0.14685000000000001</v>
      </c>
      <c r="AG61" s="49">
        <v>1</v>
      </c>
      <c r="AL61" s="23" t="s">
        <v>38</v>
      </c>
      <c r="AM61" s="50">
        <v>-0.14269999999999999</v>
      </c>
      <c r="AN61" s="51">
        <v>0.24695</v>
      </c>
      <c r="AO61" s="50">
        <v>-0.11952</v>
      </c>
      <c r="AP61" s="50">
        <v>-5.944E-2</v>
      </c>
      <c r="AQ61" s="50">
        <v>-5.7799999999999997E-2</v>
      </c>
      <c r="AR61" s="50">
        <v>-6.0859999999999997E-2</v>
      </c>
      <c r="AS61" s="50">
        <v>-6.105E-2</v>
      </c>
      <c r="AT61" s="50">
        <v>-0.21196000000000001</v>
      </c>
      <c r="AU61" s="51">
        <v>4.9599999999999998E-2</v>
      </c>
      <c r="AV61" s="51">
        <v>9.2549999999999993E-2</v>
      </c>
      <c r="AW61" s="51">
        <v>0.11070000000000001</v>
      </c>
      <c r="AX61" s="51">
        <v>9.2700000000000005E-2</v>
      </c>
      <c r="AY61" s="51">
        <v>0.53047</v>
      </c>
      <c r="AZ61" s="50">
        <v>-3.015E-2</v>
      </c>
      <c r="BA61" s="51">
        <v>3.0169999999999999E-2</v>
      </c>
      <c r="BB61" s="51">
        <v>5.2819999999999999E-2</v>
      </c>
      <c r="BC61" s="51">
        <v>0.22839999999999999</v>
      </c>
      <c r="BD61" s="51">
        <v>0.20252000000000001</v>
      </c>
      <c r="BE61" s="49">
        <v>1</v>
      </c>
    </row>
  </sheetData>
  <mergeCells count="8">
    <mergeCell ref="N41:AG41"/>
    <mergeCell ref="AL41:BE41"/>
    <mergeCell ref="A4:G4"/>
    <mergeCell ref="N4:T4"/>
    <mergeCell ref="AA4:AH4"/>
    <mergeCell ref="AN4:AU4"/>
    <mergeCell ref="N40:AG40"/>
    <mergeCell ref="AL40:BE40"/>
  </mergeCells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61"/>
  <sheetViews>
    <sheetView tabSelected="1" zoomScale="70" zoomScaleNormal="70" workbookViewId="0">
      <selection activeCell="M26" sqref="M26"/>
    </sheetView>
  </sheetViews>
  <sheetFormatPr defaultRowHeight="14.25" x14ac:dyDescent="0.2"/>
  <cols>
    <col min="1" max="1" width="9.140625" style="2"/>
    <col min="2" max="2" width="9.28515625" style="2" bestFit="1" customWidth="1"/>
    <col min="3" max="3" width="9.85546875" style="2" bestFit="1" customWidth="1"/>
    <col min="4" max="4" width="11" style="2" bestFit="1" customWidth="1"/>
    <col min="5" max="7" width="9.28515625" style="2" bestFit="1" customWidth="1"/>
    <col min="8" max="9" width="9.140625" style="2"/>
    <col min="10" max="10" width="10.140625" style="2" bestFit="1" customWidth="1"/>
    <col min="11" max="12" width="9.28515625" style="2" bestFit="1" customWidth="1"/>
    <col min="13" max="13" width="9.140625" style="2"/>
    <col min="14" max="14" width="13.7109375" style="2" customWidth="1"/>
    <col min="15" max="15" width="9.28515625" style="3" bestFit="1" customWidth="1"/>
    <col min="16" max="16" width="9.85546875" style="3" bestFit="1" customWidth="1"/>
    <col min="17" max="17" width="11" style="3" bestFit="1" customWidth="1"/>
    <col min="18" max="18" width="10.5703125" style="3" customWidth="1"/>
    <col min="19" max="19" width="12.140625" style="3" customWidth="1"/>
    <col min="20" max="20" width="10.7109375" style="2" bestFit="1" customWidth="1"/>
    <col min="21" max="22" width="10.5703125" style="2" customWidth="1"/>
    <col min="23" max="23" width="9.28515625" style="2" bestFit="1" customWidth="1"/>
    <col min="24" max="24" width="15.7109375" style="2" customWidth="1"/>
    <col min="25" max="25" width="16.5703125" style="2" customWidth="1"/>
    <col min="26" max="33" width="9.28515625" style="2" bestFit="1" customWidth="1"/>
    <col min="34" max="35" width="9.140625" style="2"/>
    <col min="36" max="37" width="9.28515625" style="2" bestFit="1" customWidth="1"/>
    <col min="38" max="38" width="18.28515625" style="2" bestFit="1" customWidth="1"/>
    <col min="39" max="40" width="9.140625" style="2"/>
    <col min="41" max="41" width="9.28515625" style="2" bestFit="1" customWidth="1"/>
    <col min="42" max="42" width="9.85546875" style="2" bestFit="1" customWidth="1"/>
    <col min="43" max="43" width="11" style="2" bestFit="1" customWidth="1"/>
    <col min="44" max="46" width="9.28515625" style="2" bestFit="1" customWidth="1"/>
    <col min="47" max="49" width="9.140625" style="2"/>
    <col min="50" max="50" width="9.28515625" style="2" bestFit="1" customWidth="1"/>
    <col min="51" max="51" width="10" style="2" bestFit="1" customWidth="1"/>
    <col min="52" max="52" width="9.28515625" style="2" bestFit="1" customWidth="1"/>
    <col min="53" max="53" width="10" style="2" bestFit="1" customWidth="1"/>
    <col min="54" max="54" width="9.28515625" style="2" bestFit="1" customWidth="1"/>
    <col min="55" max="55" width="10" style="2" bestFit="1" customWidth="1"/>
    <col min="56" max="16384" width="9.140625" style="2"/>
  </cols>
  <sheetData>
    <row r="1" spans="1:55" x14ac:dyDescent="0.2">
      <c r="A1" s="1" t="s">
        <v>0</v>
      </c>
      <c r="N1" s="2" t="str">
        <f>A1</f>
        <v>L1_OAT_HAY</v>
      </c>
      <c r="AA1" s="2" t="str">
        <f>N1</f>
        <v>L1_OAT_HAY</v>
      </c>
      <c r="AN1" s="2" t="str">
        <f>N1</f>
        <v>L1_OAT_HAY</v>
      </c>
      <c r="AW1" s="2" t="str">
        <f>N1</f>
        <v>L1_OAT_HAY</v>
      </c>
    </row>
    <row r="2" spans="1:55" ht="15" x14ac:dyDescent="0.2">
      <c r="A2" s="2" t="s">
        <v>1</v>
      </c>
      <c r="N2" s="2" t="s">
        <v>1</v>
      </c>
      <c r="AA2" s="4" t="s">
        <v>2</v>
      </c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 t="s">
        <v>2</v>
      </c>
      <c r="AO2" s="4"/>
      <c r="AP2" s="4"/>
      <c r="AQ2" s="4"/>
      <c r="AR2" s="4"/>
      <c r="AS2" s="4"/>
      <c r="AT2" s="4"/>
      <c r="AU2" s="4"/>
    </row>
    <row r="3" spans="1:55" ht="15" thickBot="1" x14ac:dyDescent="0.25">
      <c r="A3" s="2" t="s">
        <v>3</v>
      </c>
      <c r="N3" s="2" t="s">
        <v>3</v>
      </c>
      <c r="AA3" s="2" t="s">
        <v>3</v>
      </c>
      <c r="AN3" s="2" t="s">
        <v>3</v>
      </c>
      <c r="AW3" s="2" t="s">
        <v>3</v>
      </c>
    </row>
    <row r="4" spans="1:55" ht="15.75" x14ac:dyDescent="0.25">
      <c r="A4" s="5" t="s">
        <v>4</v>
      </c>
      <c r="B4" s="6"/>
      <c r="C4" s="6"/>
      <c r="D4" s="6"/>
      <c r="E4" s="6"/>
      <c r="F4" s="6"/>
      <c r="G4" s="6"/>
      <c r="H4" s="6"/>
      <c r="I4" s="7"/>
      <c r="J4" s="7"/>
      <c r="N4" s="5" t="s">
        <v>4</v>
      </c>
      <c r="O4" s="6"/>
      <c r="P4" s="6"/>
      <c r="Q4" s="6"/>
      <c r="R4" s="6"/>
      <c r="S4" s="6"/>
      <c r="T4" s="6"/>
      <c r="U4" s="6"/>
      <c r="V4" s="7"/>
      <c r="AA4" s="5" t="s">
        <v>4</v>
      </c>
      <c r="AB4" s="6"/>
      <c r="AC4" s="6"/>
      <c r="AD4" s="6"/>
      <c r="AE4" s="6"/>
      <c r="AF4" s="6"/>
      <c r="AG4" s="6"/>
      <c r="AH4" s="6"/>
      <c r="AI4" s="4"/>
      <c r="AJ4" s="4"/>
      <c r="AK4" s="4"/>
      <c r="AL4" s="4"/>
      <c r="AM4" s="4"/>
      <c r="AN4" s="5" t="s">
        <v>4</v>
      </c>
      <c r="AO4" s="6"/>
      <c r="AP4" s="6"/>
      <c r="AQ4" s="6"/>
      <c r="AR4" s="6"/>
      <c r="AS4" s="6"/>
      <c r="AT4" s="6"/>
      <c r="AU4" s="8"/>
      <c r="AW4" s="9" t="s">
        <v>5</v>
      </c>
      <c r="AX4" s="9"/>
      <c r="AY4" s="9"/>
      <c r="AZ4" s="9"/>
      <c r="BA4" s="9"/>
      <c r="BB4" s="9"/>
      <c r="BC4" s="9"/>
    </row>
    <row r="5" spans="1:55" ht="30" x14ac:dyDescent="0.25">
      <c r="A5" s="10" t="s">
        <v>6</v>
      </c>
      <c r="B5" s="11" t="s">
        <v>7</v>
      </c>
      <c r="C5" s="11" t="s">
        <v>8</v>
      </c>
      <c r="D5" s="11" t="s">
        <v>9</v>
      </c>
      <c r="E5" s="11" t="s">
        <v>10</v>
      </c>
      <c r="F5" s="11" t="s">
        <v>11</v>
      </c>
      <c r="G5" s="11" t="s">
        <v>12</v>
      </c>
      <c r="H5" s="11" t="s">
        <v>13</v>
      </c>
      <c r="I5" s="11"/>
      <c r="J5" s="7" t="s">
        <v>14</v>
      </c>
      <c r="K5" s="7" t="s">
        <v>15</v>
      </c>
      <c r="L5" s="7" t="s">
        <v>16</v>
      </c>
      <c r="N5" s="10" t="s">
        <v>6</v>
      </c>
      <c r="O5" s="11" t="s">
        <v>7</v>
      </c>
      <c r="P5" s="11" t="s">
        <v>8</v>
      </c>
      <c r="Q5" s="11" t="s">
        <v>9</v>
      </c>
      <c r="R5" s="11" t="s">
        <v>10</v>
      </c>
      <c r="S5" s="11" t="s">
        <v>11</v>
      </c>
      <c r="T5" s="11" t="s">
        <v>12</v>
      </c>
      <c r="U5" s="11" t="s">
        <v>13</v>
      </c>
      <c r="V5" s="11"/>
      <c r="W5" s="7" t="s">
        <v>14</v>
      </c>
      <c r="X5" s="7" t="s">
        <v>15</v>
      </c>
      <c r="Y5" s="7" t="s">
        <v>16</v>
      </c>
      <c r="AA5" s="10" t="s">
        <v>6</v>
      </c>
      <c r="AB5" s="11" t="s">
        <v>7</v>
      </c>
      <c r="AC5" s="11" t="s">
        <v>8</v>
      </c>
      <c r="AD5" s="11" t="s">
        <v>9</v>
      </c>
      <c r="AE5" s="11" t="s">
        <v>10</v>
      </c>
      <c r="AF5" s="11" t="s">
        <v>11</v>
      </c>
      <c r="AG5" s="11" t="s">
        <v>12</v>
      </c>
      <c r="AH5" s="11" t="s">
        <v>13</v>
      </c>
      <c r="AI5" s="4"/>
      <c r="AJ5" s="7" t="s">
        <v>14</v>
      </c>
      <c r="AK5" s="7" t="s">
        <v>15</v>
      </c>
      <c r="AL5" s="7" t="s">
        <v>16</v>
      </c>
      <c r="AM5" s="4"/>
      <c r="AN5" s="10" t="s">
        <v>6</v>
      </c>
      <c r="AO5" s="11" t="s">
        <v>7</v>
      </c>
      <c r="AP5" s="11" t="s">
        <v>8</v>
      </c>
      <c r="AQ5" s="11" t="s">
        <v>9</v>
      </c>
      <c r="AR5" s="11" t="s">
        <v>10</v>
      </c>
      <c r="AS5" s="11" t="s">
        <v>11</v>
      </c>
      <c r="AT5" s="11" t="s">
        <v>12</v>
      </c>
      <c r="AU5" s="11"/>
      <c r="AW5" s="9" t="s">
        <v>6</v>
      </c>
      <c r="AX5" s="9" t="s">
        <v>17</v>
      </c>
      <c r="AY5" s="9" t="s">
        <v>18</v>
      </c>
      <c r="AZ5" s="9" t="s">
        <v>19</v>
      </c>
      <c r="BA5" s="9" t="s">
        <v>18</v>
      </c>
      <c r="BB5" s="9" t="s">
        <v>20</v>
      </c>
      <c r="BC5" s="9" t="s">
        <v>18</v>
      </c>
    </row>
    <row r="6" spans="1:55" ht="15.75" x14ac:dyDescent="0.25">
      <c r="A6" s="10" t="s">
        <v>21</v>
      </c>
      <c r="B6" s="12">
        <v>11539</v>
      </c>
      <c r="C6" s="12">
        <v>90.624510000000001</v>
      </c>
      <c r="D6" s="12">
        <v>1.6419900000000001</v>
      </c>
      <c r="E6" s="12">
        <v>1045716</v>
      </c>
      <c r="F6" s="12">
        <v>71</v>
      </c>
      <c r="G6" s="12">
        <v>97.1</v>
      </c>
      <c r="H6" s="12" t="s">
        <v>21</v>
      </c>
      <c r="I6" s="12"/>
      <c r="J6" s="13">
        <f>IF(D6=".","",3.5*D6)</f>
        <v>5.7469650000000003</v>
      </c>
      <c r="K6" s="13">
        <f>IF(J6="","",C6-J6)</f>
        <v>84.877544999999998</v>
      </c>
      <c r="L6" s="13">
        <f>IF(J6="","",C6+J6)</f>
        <v>96.371475000000004</v>
      </c>
      <c r="N6" s="10" t="s">
        <v>21</v>
      </c>
      <c r="O6" s="12">
        <v>11539</v>
      </c>
      <c r="P6" s="12">
        <v>90.624510000000001</v>
      </c>
      <c r="Q6" s="12">
        <v>1.6419900000000001</v>
      </c>
      <c r="R6" s="12">
        <v>1045716</v>
      </c>
      <c r="S6" s="12">
        <v>71</v>
      </c>
      <c r="T6" s="12">
        <v>97.1</v>
      </c>
      <c r="U6" s="12" t="s">
        <v>21</v>
      </c>
      <c r="V6" s="12"/>
      <c r="W6" s="13">
        <f>IF(Q6=".","",3.5*Q6)</f>
        <v>5.7469650000000003</v>
      </c>
      <c r="X6" s="14">
        <f>IF(W6="","",P6-W6)</f>
        <v>84.877544999999998</v>
      </c>
      <c r="Y6" s="14">
        <f>IF(W6="","",P6+W6)</f>
        <v>96.371475000000004</v>
      </c>
      <c r="AA6" s="10" t="s">
        <v>21</v>
      </c>
      <c r="AB6" s="12">
        <v>11510</v>
      </c>
      <c r="AC6" s="12">
        <v>90.650760000000005</v>
      </c>
      <c r="AD6" s="12">
        <v>1.51071</v>
      </c>
      <c r="AE6" s="12">
        <v>1043390</v>
      </c>
      <c r="AF6" s="12">
        <v>84.9</v>
      </c>
      <c r="AG6" s="12">
        <v>96.3</v>
      </c>
      <c r="AH6" s="12" t="s">
        <v>21</v>
      </c>
      <c r="AI6" s="4"/>
      <c r="AJ6" s="13">
        <f>IF(AD6=".","",3.5*AD6)</f>
        <v>5.2874850000000002</v>
      </c>
      <c r="AK6" s="14">
        <f>IF(AJ6="","",AC6-AJ6)</f>
        <v>85.363275000000002</v>
      </c>
      <c r="AL6" s="14">
        <f>IF(AJ6="","",AC6+AJ6)</f>
        <v>95.938245000000009</v>
      </c>
      <c r="AM6" s="4"/>
      <c r="AN6" s="10" t="s">
        <v>21</v>
      </c>
      <c r="AO6" s="12">
        <v>11503</v>
      </c>
      <c r="AP6" s="12">
        <v>90.653189999999995</v>
      </c>
      <c r="AQ6" s="12">
        <v>1.5047900000000001</v>
      </c>
      <c r="AR6" s="12">
        <v>1042784</v>
      </c>
      <c r="AS6" s="12">
        <v>85.4</v>
      </c>
      <c r="AT6" s="12">
        <v>95.9</v>
      </c>
      <c r="AU6" s="12"/>
      <c r="AW6" s="15" t="str">
        <f t="shared" ref="AW6:AW35" si="0">AN6</f>
        <v>DM</v>
      </c>
      <c r="AX6" s="16">
        <f>AO6-O6</f>
        <v>-36</v>
      </c>
      <c r="AY6" s="17">
        <f>IF(AX6&lt;&gt;0,AX6/O6,0)</f>
        <v>-3.1198544067943495E-3</v>
      </c>
      <c r="AZ6" s="18">
        <f>IF((AND(AP6&lt;&gt;".",P6&lt;&gt;".")),AP6-P6,".")</f>
        <v>2.8679999999994266E-2</v>
      </c>
      <c r="BA6" s="17">
        <f>IF((AND(P6 &lt;&gt;".",AZ6&lt;&gt;".")),AZ6/P6,".")</f>
        <v>3.1647067664138833E-4</v>
      </c>
      <c r="BB6" s="18">
        <f>IF((AND(Q6&lt;&gt;".",AQ6&lt;&gt;".")),AQ6-Q6,".")</f>
        <v>-0.13719999999999999</v>
      </c>
      <c r="BC6" s="17">
        <f>IF((AND(BB6&lt;&gt;".",Q6&lt;&gt;".")),BB6/Q6,".")</f>
        <v>-8.3557147120262604E-2</v>
      </c>
    </row>
    <row r="7" spans="1:55" ht="15.75" x14ac:dyDescent="0.25">
      <c r="A7" s="10" t="s">
        <v>22</v>
      </c>
      <c r="B7" s="12">
        <v>9945</v>
      </c>
      <c r="C7" s="12">
        <v>7.1091100000000003</v>
      </c>
      <c r="D7" s="12">
        <v>2.25549</v>
      </c>
      <c r="E7" s="12">
        <v>70700</v>
      </c>
      <c r="F7" s="12">
        <v>1.96</v>
      </c>
      <c r="G7" s="12">
        <v>28.1</v>
      </c>
      <c r="H7" s="12" t="s">
        <v>22</v>
      </c>
      <c r="I7" s="12"/>
      <c r="J7" s="13">
        <f t="shared" ref="J7:J35" si="1">IF(D7=".","",3.5*D7)</f>
        <v>7.894215</v>
      </c>
      <c r="K7" s="13">
        <f t="shared" ref="K7:K35" si="2">IF(J7="","",C7-J7)</f>
        <v>-0.78510499999999972</v>
      </c>
      <c r="L7" s="13">
        <f t="shared" ref="L7:L35" si="3">IF(J7="","",C7+J7)</f>
        <v>15.003325</v>
      </c>
      <c r="N7" s="10" t="s">
        <v>22</v>
      </c>
      <c r="O7" s="12">
        <v>9945</v>
      </c>
      <c r="P7" s="12">
        <v>7.1091100000000003</v>
      </c>
      <c r="Q7" s="12">
        <v>2.25549</v>
      </c>
      <c r="R7" s="12">
        <v>70700</v>
      </c>
      <c r="S7" s="12">
        <v>1.96</v>
      </c>
      <c r="T7" s="12">
        <v>28.1</v>
      </c>
      <c r="U7" s="12" t="s">
        <v>22</v>
      </c>
      <c r="V7" s="12"/>
      <c r="W7" s="13">
        <f t="shared" ref="W7:W35" si="4">IF(Q7=".","",3.5*Q7)</f>
        <v>7.894215</v>
      </c>
      <c r="X7" s="13">
        <f t="shared" ref="X7:X35" si="5">IF(W7="","",P7-W7)</f>
        <v>-0.78510499999999972</v>
      </c>
      <c r="Y7" s="14">
        <f t="shared" ref="Y7:Y35" si="6">IF(W7="","",P7+W7)</f>
        <v>15.003325</v>
      </c>
      <c r="AA7" s="10" t="s">
        <v>22</v>
      </c>
      <c r="AB7" s="12">
        <v>9908</v>
      </c>
      <c r="AC7" s="12">
        <v>7.06907</v>
      </c>
      <c r="AD7" s="12">
        <v>2.15395</v>
      </c>
      <c r="AE7" s="12">
        <v>70040</v>
      </c>
      <c r="AF7" s="12">
        <v>1.96</v>
      </c>
      <c r="AG7" s="12">
        <v>15</v>
      </c>
      <c r="AH7" s="12" t="s">
        <v>22</v>
      </c>
      <c r="AI7" s="4"/>
      <c r="AJ7" s="13">
        <f t="shared" ref="AJ7:AJ35" si="7">IF(AD7=".","",3.5*AD7)</f>
        <v>7.5388250000000001</v>
      </c>
      <c r="AK7" s="13">
        <f t="shared" ref="AK7:AK35" si="8">IF(AJ7="","",AC7-AJ7)</f>
        <v>-0.46975500000000014</v>
      </c>
      <c r="AL7" s="14">
        <f t="shared" ref="AL7:AL35" si="9">IF(AJ7="","",AC7+AJ7)</f>
        <v>14.607894999999999</v>
      </c>
      <c r="AM7" s="4"/>
      <c r="AN7" s="10" t="s">
        <v>22</v>
      </c>
      <c r="AO7" s="12">
        <v>9882</v>
      </c>
      <c r="AP7" s="12">
        <v>7.0484200000000001</v>
      </c>
      <c r="AQ7" s="12">
        <v>2.1187800000000001</v>
      </c>
      <c r="AR7" s="12">
        <v>69652</v>
      </c>
      <c r="AS7" s="12">
        <v>1.96</v>
      </c>
      <c r="AT7" s="12">
        <v>14.45</v>
      </c>
      <c r="AU7" s="12"/>
      <c r="AW7" s="15" t="str">
        <f t="shared" si="0"/>
        <v>Ash</v>
      </c>
      <c r="AX7" s="16">
        <f t="shared" ref="AX7:AX35" si="10">AO7-O7</f>
        <v>-63</v>
      </c>
      <c r="AY7" s="17">
        <f t="shared" ref="AY7:AY35" si="11">IF(AX7&lt;&gt;0,AX7/O7,0)</f>
        <v>-6.3348416289592761E-3</v>
      </c>
      <c r="AZ7" s="18">
        <f t="shared" ref="AZ7:AZ35" si="12">IF((AND(AP7&lt;&gt;".",P7&lt;&gt;".")),AP7-P7,".")</f>
        <v>-6.0690000000000133E-2</v>
      </c>
      <c r="BA7" s="17">
        <f t="shared" ref="BA7:BA35" si="13">IF((AND(P7 &lt;&gt;".",AZ7&lt;&gt;".")),AZ7/P7,".")</f>
        <v>-8.5369335964698995E-3</v>
      </c>
      <c r="BB7" s="18">
        <f t="shared" ref="BB7:BB35" si="14">IF((AND(Q7&lt;&gt;".",AQ7&lt;&gt;".")),AQ7-Q7,".")</f>
        <v>-0.13670999999999989</v>
      </c>
      <c r="BC7" s="17">
        <f t="shared" ref="BC7:BC35" si="15">IF((AND(BB7&lt;&gt;".",Q7&lt;&gt;".")),BB7/Q7,".")</f>
        <v>-6.0612106460236972E-2</v>
      </c>
    </row>
    <row r="8" spans="1:55" ht="15.75" x14ac:dyDescent="0.25">
      <c r="A8" s="10" t="s">
        <v>23</v>
      </c>
      <c r="B8" s="12">
        <v>11058</v>
      </c>
      <c r="C8" s="12">
        <v>59.957590000000003</v>
      </c>
      <c r="D8" s="12">
        <v>4.3181500000000002</v>
      </c>
      <c r="E8" s="12">
        <v>663011</v>
      </c>
      <c r="F8" s="12">
        <v>30</v>
      </c>
      <c r="G8" s="12">
        <v>93</v>
      </c>
      <c r="H8" s="12" t="s">
        <v>23</v>
      </c>
      <c r="I8" s="12"/>
      <c r="J8" s="13">
        <f t="shared" si="1"/>
        <v>15.113525000000001</v>
      </c>
      <c r="K8" s="13">
        <f t="shared" si="2"/>
        <v>44.844065000000001</v>
      </c>
      <c r="L8" s="13">
        <f t="shared" si="3"/>
        <v>75.071115000000006</v>
      </c>
      <c r="N8" s="10" t="s">
        <v>23</v>
      </c>
      <c r="O8" s="12">
        <v>11058</v>
      </c>
      <c r="P8" s="12">
        <v>59.957590000000003</v>
      </c>
      <c r="Q8" s="12">
        <v>4.3181500000000002</v>
      </c>
      <c r="R8" s="12">
        <v>663011</v>
      </c>
      <c r="S8" s="12">
        <v>30</v>
      </c>
      <c r="T8" s="12">
        <v>93</v>
      </c>
      <c r="U8" s="12" t="s">
        <v>23</v>
      </c>
      <c r="V8" s="12"/>
      <c r="W8" s="13">
        <f t="shared" si="4"/>
        <v>15.113525000000001</v>
      </c>
      <c r="X8" s="14">
        <f t="shared" si="5"/>
        <v>44.844065000000001</v>
      </c>
      <c r="Y8" s="14">
        <f t="shared" si="6"/>
        <v>75.071115000000006</v>
      </c>
      <c r="AA8" s="10" t="s">
        <v>23</v>
      </c>
      <c r="AB8" s="12">
        <v>11030</v>
      </c>
      <c r="AC8" s="12">
        <v>59.985950000000003</v>
      </c>
      <c r="AD8" s="12">
        <v>4.2156099999999999</v>
      </c>
      <c r="AE8" s="12">
        <v>661645</v>
      </c>
      <c r="AF8" s="12">
        <v>45</v>
      </c>
      <c r="AG8" s="12">
        <v>75</v>
      </c>
      <c r="AH8" s="12" t="s">
        <v>23</v>
      </c>
      <c r="AI8" s="4"/>
      <c r="AJ8" s="13">
        <f t="shared" si="7"/>
        <v>14.754635</v>
      </c>
      <c r="AK8" s="14">
        <f t="shared" si="8"/>
        <v>45.231315000000002</v>
      </c>
      <c r="AL8" s="14">
        <f t="shared" si="9"/>
        <v>74.74058500000001</v>
      </c>
      <c r="AM8" s="4"/>
      <c r="AN8" s="10" t="s">
        <v>23</v>
      </c>
      <c r="AO8" s="12">
        <v>11024</v>
      </c>
      <c r="AP8" s="12">
        <v>59.991379999999999</v>
      </c>
      <c r="AQ8" s="12">
        <v>4.2022300000000001</v>
      </c>
      <c r="AR8" s="12">
        <v>661345</v>
      </c>
      <c r="AS8" s="12">
        <v>46</v>
      </c>
      <c r="AT8" s="12">
        <v>74</v>
      </c>
      <c r="AU8" s="12"/>
      <c r="AW8" s="15" t="str">
        <f t="shared" si="0"/>
        <v>TDN</v>
      </c>
      <c r="AX8" s="16">
        <f t="shared" si="10"/>
        <v>-34</v>
      </c>
      <c r="AY8" s="17">
        <f t="shared" si="11"/>
        <v>-3.074697051908121E-3</v>
      </c>
      <c r="AZ8" s="18">
        <f t="shared" si="12"/>
        <v>3.3789999999996212E-2</v>
      </c>
      <c r="BA8" s="17">
        <f t="shared" si="13"/>
        <v>5.635650132034361E-4</v>
      </c>
      <c r="BB8" s="18">
        <f t="shared" si="14"/>
        <v>-0.11592000000000002</v>
      </c>
      <c r="BC8" s="17">
        <f t="shared" si="15"/>
        <v>-2.6844829382953354E-2</v>
      </c>
    </row>
    <row r="9" spans="1:55" ht="15.75" x14ac:dyDescent="0.25">
      <c r="A9" s="10" t="s">
        <v>24</v>
      </c>
      <c r="B9" s="12">
        <v>11058</v>
      </c>
      <c r="C9" s="12">
        <v>2.61931</v>
      </c>
      <c r="D9" s="12">
        <v>0.18904000000000001</v>
      </c>
      <c r="E9" s="12">
        <v>28964</v>
      </c>
      <c r="F9" s="12">
        <v>1.31</v>
      </c>
      <c r="G9" s="12">
        <v>3.98</v>
      </c>
      <c r="H9" s="12" t="s">
        <v>24</v>
      </c>
      <c r="I9" s="12"/>
      <c r="J9" s="13">
        <f t="shared" si="1"/>
        <v>0.66164000000000001</v>
      </c>
      <c r="K9" s="13">
        <f t="shared" si="2"/>
        <v>1.95767</v>
      </c>
      <c r="L9" s="13">
        <f t="shared" si="3"/>
        <v>3.2809499999999998</v>
      </c>
      <c r="N9" s="10" t="s">
        <v>24</v>
      </c>
      <c r="O9" s="12">
        <v>11058</v>
      </c>
      <c r="P9" s="12">
        <v>2.61931</v>
      </c>
      <c r="Q9" s="12">
        <v>0.18904000000000001</v>
      </c>
      <c r="R9" s="12">
        <v>28964</v>
      </c>
      <c r="S9" s="12">
        <v>1.31</v>
      </c>
      <c r="T9" s="12">
        <v>3.98</v>
      </c>
      <c r="U9" s="12" t="s">
        <v>24</v>
      </c>
      <c r="V9" s="12"/>
      <c r="W9" s="13">
        <f t="shared" si="4"/>
        <v>0.66164000000000001</v>
      </c>
      <c r="X9" s="14">
        <f t="shared" si="5"/>
        <v>1.95767</v>
      </c>
      <c r="Y9" s="14">
        <f t="shared" si="6"/>
        <v>3.2809499999999998</v>
      </c>
      <c r="AA9" s="10" t="s">
        <v>24</v>
      </c>
      <c r="AB9" s="19">
        <v>11017</v>
      </c>
      <c r="AC9" s="19">
        <v>2.6197400000000002</v>
      </c>
      <c r="AD9" s="19">
        <v>0.18267</v>
      </c>
      <c r="AE9" s="19">
        <v>28862</v>
      </c>
      <c r="AF9" s="19">
        <v>1.96</v>
      </c>
      <c r="AG9" s="19">
        <v>3.28</v>
      </c>
      <c r="AH9" s="19" t="s">
        <v>24</v>
      </c>
      <c r="AI9" s="4"/>
      <c r="AJ9" s="13">
        <f t="shared" si="7"/>
        <v>0.63934500000000005</v>
      </c>
      <c r="AK9" s="14">
        <f t="shared" si="8"/>
        <v>1.9803950000000001</v>
      </c>
      <c r="AL9" s="14">
        <f t="shared" si="9"/>
        <v>3.2590850000000002</v>
      </c>
      <c r="AM9" s="4"/>
      <c r="AN9" s="10" t="s">
        <v>24</v>
      </c>
      <c r="AO9" s="12">
        <v>11010</v>
      </c>
      <c r="AP9" s="12">
        <v>2.61992</v>
      </c>
      <c r="AQ9" s="12">
        <v>0.18196999999999999</v>
      </c>
      <c r="AR9" s="12">
        <v>28845</v>
      </c>
      <c r="AS9" s="12">
        <v>1.98</v>
      </c>
      <c r="AT9" s="12">
        <v>3.26</v>
      </c>
      <c r="AU9" s="12"/>
      <c r="AW9" s="15" t="str">
        <f t="shared" si="0"/>
        <v>DE</v>
      </c>
      <c r="AX9" s="16">
        <f t="shared" si="10"/>
        <v>-48</v>
      </c>
      <c r="AY9" s="17">
        <f t="shared" si="11"/>
        <v>-4.3407487791644059E-3</v>
      </c>
      <c r="AZ9" s="18">
        <f t="shared" si="12"/>
        <v>6.0999999999999943E-4</v>
      </c>
      <c r="BA9" s="17">
        <f t="shared" si="13"/>
        <v>2.3288575999022622E-4</v>
      </c>
      <c r="BB9" s="18">
        <f t="shared" si="14"/>
        <v>-7.0700000000000207E-3</v>
      </c>
      <c r="BC9" s="17">
        <f t="shared" si="15"/>
        <v>-3.7399492170969217E-2</v>
      </c>
    </row>
    <row r="10" spans="1:55" ht="15.75" x14ac:dyDescent="0.25">
      <c r="A10" s="10" t="s">
        <v>25</v>
      </c>
      <c r="B10" s="12">
        <v>11058</v>
      </c>
      <c r="C10" s="12">
        <v>2.19584</v>
      </c>
      <c r="D10" s="12">
        <v>0.19145999999999999</v>
      </c>
      <c r="E10" s="12">
        <v>24282</v>
      </c>
      <c r="F10" s="12">
        <v>0.87</v>
      </c>
      <c r="G10" s="12">
        <v>3.68</v>
      </c>
      <c r="H10" s="12" t="s">
        <v>25</v>
      </c>
      <c r="I10" s="12"/>
      <c r="J10" s="13">
        <f t="shared" si="1"/>
        <v>0.67010999999999998</v>
      </c>
      <c r="K10" s="13">
        <f t="shared" si="2"/>
        <v>1.52573</v>
      </c>
      <c r="L10" s="13">
        <f t="shared" si="3"/>
        <v>2.8659499999999998</v>
      </c>
      <c r="N10" s="10" t="s">
        <v>25</v>
      </c>
      <c r="O10" s="12">
        <v>11058</v>
      </c>
      <c r="P10" s="12">
        <v>2.19584</v>
      </c>
      <c r="Q10" s="12">
        <v>0.19145999999999999</v>
      </c>
      <c r="R10" s="12">
        <v>24282</v>
      </c>
      <c r="S10" s="12">
        <v>0.87</v>
      </c>
      <c r="T10" s="12">
        <v>3.68</v>
      </c>
      <c r="U10" s="12" t="s">
        <v>25</v>
      </c>
      <c r="V10" s="12"/>
      <c r="W10" s="13">
        <f t="shared" si="4"/>
        <v>0.67010999999999998</v>
      </c>
      <c r="X10" s="14">
        <f t="shared" si="5"/>
        <v>1.52573</v>
      </c>
      <c r="Y10" s="14">
        <f t="shared" si="6"/>
        <v>2.8659499999999998</v>
      </c>
      <c r="AA10" s="10" t="s">
        <v>25</v>
      </c>
      <c r="AB10" s="12">
        <v>11016</v>
      </c>
      <c r="AC10" s="12">
        <v>2.19618</v>
      </c>
      <c r="AD10" s="12">
        <v>0.18478</v>
      </c>
      <c r="AE10" s="12">
        <v>24193</v>
      </c>
      <c r="AF10" s="12">
        <v>1.53</v>
      </c>
      <c r="AG10" s="12">
        <v>2.87</v>
      </c>
      <c r="AH10" s="12" t="s">
        <v>25</v>
      </c>
      <c r="AI10" s="4"/>
      <c r="AJ10" s="13">
        <f t="shared" si="7"/>
        <v>0.64673000000000003</v>
      </c>
      <c r="AK10" s="14">
        <f t="shared" si="8"/>
        <v>1.54945</v>
      </c>
      <c r="AL10" s="14">
        <f t="shared" si="9"/>
        <v>2.8429099999999998</v>
      </c>
      <c r="AM10" s="4"/>
      <c r="AN10" s="10" t="s">
        <v>25</v>
      </c>
      <c r="AO10" s="12">
        <v>11009</v>
      </c>
      <c r="AP10" s="12">
        <v>2.1963599999999999</v>
      </c>
      <c r="AQ10" s="12">
        <v>0.18407999999999999</v>
      </c>
      <c r="AR10" s="12">
        <v>24180</v>
      </c>
      <c r="AS10" s="12">
        <v>1.55</v>
      </c>
      <c r="AT10" s="12">
        <v>2.84</v>
      </c>
      <c r="AU10" s="12"/>
      <c r="AW10" s="15" t="str">
        <f t="shared" si="0"/>
        <v>ME</v>
      </c>
      <c r="AX10" s="16">
        <f t="shared" si="10"/>
        <v>-49</v>
      </c>
      <c r="AY10" s="17">
        <f t="shared" si="11"/>
        <v>-4.431181045396998E-3</v>
      </c>
      <c r="AZ10" s="18">
        <f t="shared" si="12"/>
        <v>5.1999999999985391E-4</v>
      </c>
      <c r="BA10" s="17">
        <f t="shared" si="13"/>
        <v>2.3681142524038814E-4</v>
      </c>
      <c r="BB10" s="18">
        <f t="shared" si="14"/>
        <v>-7.3799999999999977E-3</v>
      </c>
      <c r="BC10" s="17">
        <f t="shared" si="15"/>
        <v>-3.854591037292384E-2</v>
      </c>
    </row>
    <row r="11" spans="1:55" ht="15.75" x14ac:dyDescent="0.25">
      <c r="A11" s="10" t="s">
        <v>26</v>
      </c>
      <c r="B11" s="12">
        <v>11056</v>
      </c>
      <c r="C11" s="12">
        <v>1.2015899999999999</v>
      </c>
      <c r="D11" s="12">
        <v>0.16156000000000001</v>
      </c>
      <c r="E11" s="12">
        <v>13285</v>
      </c>
      <c r="F11" s="12">
        <v>0.14000000000000001</v>
      </c>
      <c r="G11" s="12">
        <v>2.6</v>
      </c>
      <c r="H11" s="12" t="s">
        <v>26</v>
      </c>
      <c r="I11" s="12"/>
      <c r="J11" s="13">
        <f t="shared" si="1"/>
        <v>0.56546000000000007</v>
      </c>
      <c r="K11" s="13">
        <f t="shared" si="2"/>
        <v>0.63612999999999986</v>
      </c>
      <c r="L11" s="13">
        <f t="shared" si="3"/>
        <v>1.76705</v>
      </c>
      <c r="N11" s="10" t="s">
        <v>26</v>
      </c>
      <c r="O11" s="12">
        <v>11056</v>
      </c>
      <c r="P11" s="12">
        <v>1.2015899999999999</v>
      </c>
      <c r="Q11" s="12">
        <v>0.16156000000000001</v>
      </c>
      <c r="R11" s="12">
        <v>13285</v>
      </c>
      <c r="S11" s="12">
        <v>0.14000000000000001</v>
      </c>
      <c r="T11" s="12">
        <v>2.6</v>
      </c>
      <c r="U11" s="12" t="s">
        <v>26</v>
      </c>
      <c r="V11" s="12"/>
      <c r="W11" s="13">
        <f t="shared" si="4"/>
        <v>0.56546000000000007</v>
      </c>
      <c r="X11" s="14">
        <f t="shared" si="5"/>
        <v>0.63612999999999986</v>
      </c>
      <c r="Y11" s="14">
        <f t="shared" si="6"/>
        <v>1.76705</v>
      </c>
      <c r="AA11" s="10" t="s">
        <v>26</v>
      </c>
      <c r="AB11" s="12">
        <v>11005</v>
      </c>
      <c r="AC11" s="12">
        <v>1.20326</v>
      </c>
      <c r="AD11" s="12">
        <v>0.15512999999999999</v>
      </c>
      <c r="AE11" s="12">
        <v>13242</v>
      </c>
      <c r="AF11" s="12">
        <v>0.64</v>
      </c>
      <c r="AG11" s="12">
        <v>1.77</v>
      </c>
      <c r="AH11" s="12" t="s">
        <v>26</v>
      </c>
      <c r="AI11" s="4"/>
      <c r="AJ11" s="13">
        <f t="shared" si="7"/>
        <v>0.54295499999999997</v>
      </c>
      <c r="AK11" s="14">
        <f t="shared" si="8"/>
        <v>0.66030500000000003</v>
      </c>
      <c r="AL11" s="14">
        <f t="shared" si="9"/>
        <v>1.7462149999999999</v>
      </c>
      <c r="AM11" s="4"/>
      <c r="AN11" s="10" t="s">
        <v>26</v>
      </c>
      <c r="AO11" s="12">
        <v>10992</v>
      </c>
      <c r="AP11" s="12">
        <v>1.2036100000000001</v>
      </c>
      <c r="AQ11" s="12">
        <v>0.15403</v>
      </c>
      <c r="AR11" s="12">
        <v>13230</v>
      </c>
      <c r="AS11" s="12">
        <v>0.66</v>
      </c>
      <c r="AT11" s="12">
        <v>1.75</v>
      </c>
      <c r="AU11" s="12"/>
      <c r="AW11" s="15" t="str">
        <f t="shared" si="0"/>
        <v>NEM</v>
      </c>
      <c r="AX11" s="16">
        <f t="shared" si="10"/>
        <v>-64</v>
      </c>
      <c r="AY11" s="17">
        <f t="shared" si="11"/>
        <v>-5.7887120115774236E-3</v>
      </c>
      <c r="AZ11" s="18">
        <f t="shared" si="12"/>
        <v>2.0200000000001328E-3</v>
      </c>
      <c r="BA11" s="17">
        <f t="shared" si="13"/>
        <v>1.681105868058267E-3</v>
      </c>
      <c r="BB11" s="18">
        <f t="shared" si="14"/>
        <v>-7.5300000000000089E-3</v>
      </c>
      <c r="BC11" s="17">
        <f t="shared" si="15"/>
        <v>-4.660807130477846E-2</v>
      </c>
    </row>
    <row r="12" spans="1:55" ht="15.75" x14ac:dyDescent="0.25">
      <c r="A12" s="10" t="s">
        <v>27</v>
      </c>
      <c r="B12" s="12">
        <v>11044</v>
      </c>
      <c r="C12" s="12">
        <v>0.63714999999999999</v>
      </c>
      <c r="D12" s="12">
        <v>0.14656</v>
      </c>
      <c r="E12" s="12">
        <v>7037</v>
      </c>
      <c r="F12" s="12">
        <v>0.01</v>
      </c>
      <c r="G12" s="12">
        <v>1.84</v>
      </c>
      <c r="H12" s="12" t="s">
        <v>27</v>
      </c>
      <c r="I12" s="12"/>
      <c r="J12" s="13">
        <f t="shared" si="1"/>
        <v>0.51295999999999997</v>
      </c>
      <c r="K12" s="13">
        <f t="shared" si="2"/>
        <v>0.12419000000000002</v>
      </c>
      <c r="L12" s="13">
        <f t="shared" si="3"/>
        <v>1.15011</v>
      </c>
      <c r="N12" s="10" t="s">
        <v>27</v>
      </c>
      <c r="O12" s="12">
        <v>11044</v>
      </c>
      <c r="P12" s="12">
        <v>0.63714999999999999</v>
      </c>
      <c r="Q12" s="12">
        <v>0.14656</v>
      </c>
      <c r="R12" s="12">
        <v>7037</v>
      </c>
      <c r="S12" s="12">
        <v>0.01</v>
      </c>
      <c r="T12" s="12">
        <v>1.84</v>
      </c>
      <c r="U12" s="12" t="s">
        <v>27</v>
      </c>
      <c r="V12" s="12"/>
      <c r="W12" s="13">
        <f t="shared" si="4"/>
        <v>0.51295999999999997</v>
      </c>
      <c r="X12" s="14">
        <f t="shared" si="5"/>
        <v>0.12419000000000002</v>
      </c>
      <c r="Y12" s="14">
        <f t="shared" si="6"/>
        <v>1.15011</v>
      </c>
      <c r="AA12" s="10" t="s">
        <v>27</v>
      </c>
      <c r="AB12" s="12">
        <v>11003</v>
      </c>
      <c r="AC12" s="12">
        <v>0.63805999999999996</v>
      </c>
      <c r="AD12" s="12">
        <v>0.14227000000000001</v>
      </c>
      <c r="AE12" s="12">
        <v>7021</v>
      </c>
      <c r="AF12" s="12">
        <v>0.12</v>
      </c>
      <c r="AG12" s="12">
        <v>1.1499999999999999</v>
      </c>
      <c r="AH12" s="12" t="s">
        <v>27</v>
      </c>
      <c r="AI12" s="4"/>
      <c r="AJ12" s="13">
        <f t="shared" si="7"/>
        <v>0.49794500000000003</v>
      </c>
      <c r="AK12" s="14">
        <f t="shared" si="8"/>
        <v>0.14011499999999993</v>
      </c>
      <c r="AL12" s="14">
        <f t="shared" si="9"/>
        <v>1.1360049999999999</v>
      </c>
      <c r="AM12" s="4"/>
      <c r="AN12" s="10" t="s">
        <v>27</v>
      </c>
      <c r="AO12" s="12">
        <v>10989</v>
      </c>
      <c r="AP12" s="12">
        <v>0.63861999999999997</v>
      </c>
      <c r="AQ12" s="12">
        <v>0.14116999999999999</v>
      </c>
      <c r="AR12" s="12">
        <v>7018</v>
      </c>
      <c r="AS12" s="12">
        <v>0.14000000000000001</v>
      </c>
      <c r="AT12" s="12">
        <v>1.1399999999999999</v>
      </c>
      <c r="AU12" s="12"/>
      <c r="AW12" s="15" t="str">
        <f t="shared" si="0"/>
        <v>NEG</v>
      </c>
      <c r="AX12" s="16">
        <f t="shared" si="10"/>
        <v>-55</v>
      </c>
      <c r="AY12" s="17">
        <f t="shared" si="11"/>
        <v>-4.9800796812749003E-3</v>
      </c>
      <c r="AZ12" s="18">
        <f t="shared" si="12"/>
        <v>1.4699999999999713E-3</v>
      </c>
      <c r="BA12" s="17">
        <f t="shared" si="13"/>
        <v>2.3071490229929709E-3</v>
      </c>
      <c r="BB12" s="18">
        <f t="shared" si="14"/>
        <v>-5.3900000000000059E-3</v>
      </c>
      <c r="BC12" s="17">
        <f t="shared" si="15"/>
        <v>-3.6776746724890869E-2</v>
      </c>
    </row>
    <row r="13" spans="1:55" ht="15.75" x14ac:dyDescent="0.25">
      <c r="A13" s="10" t="s">
        <v>28</v>
      </c>
      <c r="B13" s="12">
        <v>9735</v>
      </c>
      <c r="C13" s="12">
        <v>4.2072200000000004</v>
      </c>
      <c r="D13" s="12">
        <v>3.0571999999999999</v>
      </c>
      <c r="E13" s="12">
        <v>40957</v>
      </c>
      <c r="F13" s="12">
        <v>0.1</v>
      </c>
      <c r="G13" s="12">
        <v>31</v>
      </c>
      <c r="H13" s="12" t="s">
        <v>28</v>
      </c>
      <c r="I13" s="12"/>
      <c r="J13" s="13">
        <f t="shared" si="1"/>
        <v>10.700199999999999</v>
      </c>
      <c r="K13" s="13">
        <f t="shared" si="2"/>
        <v>-6.4929799999999984</v>
      </c>
      <c r="L13" s="13">
        <f t="shared" si="3"/>
        <v>14.907419999999998</v>
      </c>
      <c r="N13" s="10" t="s">
        <v>28</v>
      </c>
      <c r="O13" s="12">
        <v>9735</v>
      </c>
      <c r="P13" s="12">
        <v>4.2072200000000004</v>
      </c>
      <c r="Q13" s="12">
        <v>3.0571999999999999</v>
      </c>
      <c r="R13" s="12">
        <v>40957</v>
      </c>
      <c r="S13" s="12">
        <v>0.1</v>
      </c>
      <c r="T13" s="12">
        <v>31</v>
      </c>
      <c r="U13" s="12" t="s">
        <v>28</v>
      </c>
      <c r="V13" s="12"/>
      <c r="W13" s="13">
        <f t="shared" si="4"/>
        <v>10.700199999999999</v>
      </c>
      <c r="X13" s="13">
        <f t="shared" si="5"/>
        <v>-6.4929799999999984</v>
      </c>
      <c r="Y13" s="14">
        <f t="shared" si="6"/>
        <v>14.907419999999998</v>
      </c>
      <c r="AA13" s="10" t="s">
        <v>28</v>
      </c>
      <c r="AB13" s="12">
        <v>9616</v>
      </c>
      <c r="AC13" s="12">
        <v>4.0476599999999996</v>
      </c>
      <c r="AD13" s="12">
        <v>2.7056399999999998</v>
      </c>
      <c r="AE13" s="12">
        <v>38922</v>
      </c>
      <c r="AF13" s="12">
        <v>0.1</v>
      </c>
      <c r="AG13" s="12">
        <v>14.9</v>
      </c>
      <c r="AH13" s="12" t="s">
        <v>28</v>
      </c>
      <c r="AI13" s="4"/>
      <c r="AJ13" s="13">
        <f t="shared" si="7"/>
        <v>9.4697399999999998</v>
      </c>
      <c r="AK13" s="13">
        <f t="shared" si="8"/>
        <v>-5.4220800000000002</v>
      </c>
      <c r="AL13" s="14">
        <f t="shared" si="9"/>
        <v>13.517399999999999</v>
      </c>
      <c r="AM13" s="4"/>
      <c r="AN13" s="10" t="s">
        <v>28</v>
      </c>
      <c r="AO13" s="12">
        <v>9539</v>
      </c>
      <c r="AP13" s="12">
        <v>3.9656099999999999</v>
      </c>
      <c r="AQ13" s="12">
        <v>2.55688</v>
      </c>
      <c r="AR13" s="12">
        <v>37828</v>
      </c>
      <c r="AS13" s="12">
        <v>0.1</v>
      </c>
      <c r="AT13" s="12">
        <v>13.5</v>
      </c>
      <c r="AU13" s="12"/>
      <c r="AW13" s="15" t="str">
        <f t="shared" si="0"/>
        <v>Starch</v>
      </c>
      <c r="AX13" s="16">
        <f t="shared" si="10"/>
        <v>-196</v>
      </c>
      <c r="AY13" s="17">
        <f t="shared" si="11"/>
        <v>-2.0133538777606576E-2</v>
      </c>
      <c r="AZ13" s="18">
        <f t="shared" si="12"/>
        <v>-0.24161000000000055</v>
      </c>
      <c r="BA13" s="17">
        <f t="shared" si="13"/>
        <v>-5.7427469920755397E-2</v>
      </c>
      <c r="BB13" s="18">
        <f t="shared" si="14"/>
        <v>-0.50031999999999988</v>
      </c>
      <c r="BC13" s="17">
        <f t="shared" si="15"/>
        <v>-0.16365301583147976</v>
      </c>
    </row>
    <row r="14" spans="1:55" ht="15.75" x14ac:dyDescent="0.25">
      <c r="A14" s="10" t="s">
        <v>29</v>
      </c>
      <c r="B14" s="12">
        <v>9949</v>
      </c>
      <c r="C14" s="12">
        <v>2.25834</v>
      </c>
      <c r="D14" s="12">
        <v>0.72655000000000003</v>
      </c>
      <c r="E14" s="12">
        <v>22468</v>
      </c>
      <c r="F14" s="12">
        <v>0.3</v>
      </c>
      <c r="G14" s="12">
        <v>26.9</v>
      </c>
      <c r="H14" s="12" t="s">
        <v>29</v>
      </c>
      <c r="I14" s="12"/>
      <c r="J14" s="13">
        <f t="shared" si="1"/>
        <v>2.5429250000000003</v>
      </c>
      <c r="K14" s="13">
        <f t="shared" si="2"/>
        <v>-0.28458500000000031</v>
      </c>
      <c r="L14" s="13">
        <f t="shared" si="3"/>
        <v>4.8012650000000008</v>
      </c>
      <c r="N14" s="10" t="s">
        <v>29</v>
      </c>
      <c r="O14" s="12">
        <v>9949</v>
      </c>
      <c r="P14" s="12">
        <v>2.25834</v>
      </c>
      <c r="Q14" s="12">
        <v>0.72655000000000003</v>
      </c>
      <c r="R14" s="12">
        <v>22468</v>
      </c>
      <c r="S14" s="12">
        <v>0.3</v>
      </c>
      <c r="T14" s="12">
        <v>26.9</v>
      </c>
      <c r="U14" s="12" t="s">
        <v>29</v>
      </c>
      <c r="V14" s="12"/>
      <c r="W14" s="13">
        <f t="shared" si="4"/>
        <v>2.5429250000000003</v>
      </c>
      <c r="X14" s="13">
        <f t="shared" si="5"/>
        <v>-0.28458500000000031</v>
      </c>
      <c r="Y14" s="14">
        <f t="shared" si="6"/>
        <v>4.8012650000000008</v>
      </c>
      <c r="AA14" s="10" t="s">
        <v>29</v>
      </c>
      <c r="AB14" s="12">
        <v>9870</v>
      </c>
      <c r="AC14" s="12">
        <v>2.2303099999999998</v>
      </c>
      <c r="AD14" s="12">
        <v>0.60894999999999999</v>
      </c>
      <c r="AE14" s="12">
        <v>22013</v>
      </c>
      <c r="AF14" s="12">
        <v>0.3</v>
      </c>
      <c r="AG14" s="12">
        <v>4.8</v>
      </c>
      <c r="AH14" s="12" t="s">
        <v>29</v>
      </c>
      <c r="AI14" s="4"/>
      <c r="AJ14" s="13">
        <f t="shared" si="7"/>
        <v>2.1313249999999999</v>
      </c>
      <c r="AK14" s="13">
        <f t="shared" si="8"/>
        <v>9.8984999999999879E-2</v>
      </c>
      <c r="AL14" s="14">
        <f t="shared" si="9"/>
        <v>4.3616349999999997</v>
      </c>
      <c r="AM14" s="4"/>
      <c r="AN14" s="10" t="s">
        <v>29</v>
      </c>
      <c r="AO14" s="12">
        <v>9816</v>
      </c>
      <c r="AP14" s="12">
        <v>2.2174800000000001</v>
      </c>
      <c r="AQ14" s="12">
        <v>0.58536999999999995</v>
      </c>
      <c r="AR14" s="12">
        <v>21767</v>
      </c>
      <c r="AS14" s="12">
        <v>0.3</v>
      </c>
      <c r="AT14" s="12">
        <v>4.3</v>
      </c>
      <c r="AU14" s="12"/>
      <c r="AW14" s="15" t="str">
        <f t="shared" si="0"/>
        <v>Fat</v>
      </c>
      <c r="AX14" s="16">
        <f t="shared" si="10"/>
        <v>-133</v>
      </c>
      <c r="AY14" s="17">
        <f t="shared" si="11"/>
        <v>-1.336817770630214E-2</v>
      </c>
      <c r="AZ14" s="18">
        <f t="shared" si="12"/>
        <v>-4.0859999999999896E-2</v>
      </c>
      <c r="BA14" s="17">
        <f t="shared" si="13"/>
        <v>-1.8092935519009493E-2</v>
      </c>
      <c r="BB14" s="18">
        <f t="shared" si="14"/>
        <v>-0.14118000000000008</v>
      </c>
      <c r="BC14" s="17">
        <f t="shared" si="15"/>
        <v>-0.19431560112862167</v>
      </c>
    </row>
    <row r="15" spans="1:55" ht="15.75" x14ac:dyDescent="0.25">
      <c r="A15" s="10" t="s">
        <v>30</v>
      </c>
      <c r="B15" s="12">
        <v>11082</v>
      </c>
      <c r="C15" s="12">
        <v>59.012819999999998</v>
      </c>
      <c r="D15" s="12">
        <v>6.6586299999999996</v>
      </c>
      <c r="E15" s="12">
        <v>653980</v>
      </c>
      <c r="F15" s="12">
        <v>24.9</v>
      </c>
      <c r="G15" s="12">
        <v>88.1</v>
      </c>
      <c r="H15" s="12" t="s">
        <v>30</v>
      </c>
      <c r="I15" s="12"/>
      <c r="J15" s="13">
        <f t="shared" si="1"/>
        <v>23.305204999999997</v>
      </c>
      <c r="K15" s="13">
        <f t="shared" si="2"/>
        <v>35.707615000000004</v>
      </c>
      <c r="L15" s="13">
        <f t="shared" si="3"/>
        <v>82.318024999999992</v>
      </c>
      <c r="N15" s="10" t="s">
        <v>30</v>
      </c>
      <c r="O15" s="12">
        <v>11082</v>
      </c>
      <c r="P15" s="12">
        <v>59.012819999999998</v>
      </c>
      <c r="Q15" s="12">
        <v>6.6586299999999996</v>
      </c>
      <c r="R15" s="12">
        <v>653980</v>
      </c>
      <c r="S15" s="12">
        <v>24.9</v>
      </c>
      <c r="T15" s="12">
        <v>88.1</v>
      </c>
      <c r="U15" s="12" t="s">
        <v>30</v>
      </c>
      <c r="V15" s="12"/>
      <c r="W15" s="13">
        <f t="shared" si="4"/>
        <v>23.305204999999997</v>
      </c>
      <c r="X15" s="14">
        <f t="shared" si="5"/>
        <v>35.707615000000004</v>
      </c>
      <c r="Y15" s="14">
        <f t="shared" si="6"/>
        <v>82.318024999999992</v>
      </c>
      <c r="AA15" s="10" t="s">
        <v>30</v>
      </c>
      <c r="AB15" s="12">
        <v>11047</v>
      </c>
      <c r="AC15" s="12">
        <v>59.057569999999998</v>
      </c>
      <c r="AD15" s="12">
        <v>6.5071099999999999</v>
      </c>
      <c r="AE15" s="12">
        <v>652409</v>
      </c>
      <c r="AF15" s="12">
        <v>36.1</v>
      </c>
      <c r="AG15" s="12">
        <v>81.8</v>
      </c>
      <c r="AH15" s="12" t="s">
        <v>30</v>
      </c>
      <c r="AI15" s="4"/>
      <c r="AJ15" s="13">
        <f t="shared" si="7"/>
        <v>22.774885000000001</v>
      </c>
      <c r="AK15" s="14">
        <f t="shared" si="8"/>
        <v>36.282685000000001</v>
      </c>
      <c r="AL15" s="13">
        <f t="shared" si="9"/>
        <v>81.832454999999996</v>
      </c>
      <c r="AM15" s="4"/>
      <c r="AN15" s="10" t="s">
        <v>30</v>
      </c>
      <c r="AO15" s="12">
        <v>11046</v>
      </c>
      <c r="AP15" s="12">
        <v>59.059649999999998</v>
      </c>
      <c r="AQ15" s="12">
        <v>6.5037399999999996</v>
      </c>
      <c r="AR15" s="12">
        <v>652373</v>
      </c>
      <c r="AS15" s="12">
        <v>36.5</v>
      </c>
      <c r="AT15" s="12">
        <v>81.8</v>
      </c>
      <c r="AU15" s="12"/>
      <c r="AW15" s="15" t="str">
        <f t="shared" si="0"/>
        <v>NDF</v>
      </c>
      <c r="AX15" s="16">
        <f t="shared" si="10"/>
        <v>-36</v>
      </c>
      <c r="AY15" s="17">
        <f t="shared" si="11"/>
        <v>-3.2485110990795887E-3</v>
      </c>
      <c r="AZ15" s="18">
        <f t="shared" si="12"/>
        <v>4.6829999999999927E-2</v>
      </c>
      <c r="BA15" s="17">
        <f t="shared" si="13"/>
        <v>7.9355638317233322E-4</v>
      </c>
      <c r="BB15" s="18">
        <f t="shared" si="14"/>
        <v>-0.15488999999999997</v>
      </c>
      <c r="BC15" s="17">
        <f t="shared" si="15"/>
        <v>-2.3261541788626185E-2</v>
      </c>
    </row>
    <row r="16" spans="1:55" ht="15.75" x14ac:dyDescent="0.25">
      <c r="A16" s="10" t="s">
        <v>31</v>
      </c>
      <c r="B16" s="12">
        <v>10955</v>
      </c>
      <c r="C16" s="12">
        <v>37.381439999999998</v>
      </c>
      <c r="D16" s="12">
        <v>4.8639299999999999</v>
      </c>
      <c r="E16" s="12">
        <v>409514</v>
      </c>
      <c r="F16" s="12">
        <v>11.7</v>
      </c>
      <c r="G16" s="12">
        <v>66</v>
      </c>
      <c r="H16" s="12" t="s">
        <v>31</v>
      </c>
      <c r="I16" s="12"/>
      <c r="J16" s="13">
        <f t="shared" si="1"/>
        <v>17.023755000000001</v>
      </c>
      <c r="K16" s="13">
        <f t="shared" si="2"/>
        <v>20.357684999999996</v>
      </c>
      <c r="L16" s="13">
        <f t="shared" si="3"/>
        <v>54.405194999999999</v>
      </c>
      <c r="N16" s="10" t="s">
        <v>31</v>
      </c>
      <c r="O16" s="12">
        <v>10955</v>
      </c>
      <c r="P16" s="12">
        <v>37.381439999999998</v>
      </c>
      <c r="Q16" s="12">
        <v>4.8639299999999999</v>
      </c>
      <c r="R16" s="12">
        <v>409514</v>
      </c>
      <c r="S16" s="12">
        <v>11.7</v>
      </c>
      <c r="T16" s="12">
        <v>66</v>
      </c>
      <c r="U16" s="12" t="s">
        <v>31</v>
      </c>
      <c r="V16" s="12"/>
      <c r="W16" s="13">
        <f t="shared" si="4"/>
        <v>17.023755000000001</v>
      </c>
      <c r="X16" s="14">
        <f t="shared" si="5"/>
        <v>20.357684999999996</v>
      </c>
      <c r="Y16" s="14">
        <f t="shared" si="6"/>
        <v>54.405194999999999</v>
      </c>
      <c r="AA16" s="10" t="s">
        <v>31</v>
      </c>
      <c r="AB16" s="12">
        <v>10919</v>
      </c>
      <c r="AC16" s="12">
        <v>37.344670000000001</v>
      </c>
      <c r="AD16" s="12">
        <v>4.7329800000000004</v>
      </c>
      <c r="AE16" s="12">
        <v>407766</v>
      </c>
      <c r="AF16" s="12">
        <v>20.399999999999999</v>
      </c>
      <c r="AG16" s="12">
        <v>54.4</v>
      </c>
      <c r="AH16" s="12" t="s">
        <v>31</v>
      </c>
      <c r="AI16" s="4"/>
      <c r="AJ16" s="13">
        <f t="shared" si="7"/>
        <v>16.565430000000003</v>
      </c>
      <c r="AK16" s="14">
        <f t="shared" si="8"/>
        <v>20.779239999999998</v>
      </c>
      <c r="AL16" s="14">
        <f t="shared" si="9"/>
        <v>53.9101</v>
      </c>
      <c r="AM16" s="4"/>
      <c r="AN16" s="10" t="s">
        <v>31</v>
      </c>
      <c r="AO16" s="12">
        <v>10909</v>
      </c>
      <c r="AP16" s="12">
        <v>37.33531</v>
      </c>
      <c r="AQ16" s="12">
        <v>4.7073400000000003</v>
      </c>
      <c r="AR16" s="12">
        <v>407291</v>
      </c>
      <c r="AS16" s="12">
        <v>20.8</v>
      </c>
      <c r="AT16" s="12">
        <v>53.9</v>
      </c>
      <c r="AU16" s="12"/>
      <c r="AW16" s="15" t="str">
        <f t="shared" si="0"/>
        <v>ADF</v>
      </c>
      <c r="AX16" s="16">
        <f t="shared" si="10"/>
        <v>-46</v>
      </c>
      <c r="AY16" s="17">
        <f t="shared" si="11"/>
        <v>-4.198995892286627E-3</v>
      </c>
      <c r="AZ16" s="18">
        <f t="shared" si="12"/>
        <v>-4.6129999999998006E-2</v>
      </c>
      <c r="BA16" s="17">
        <f t="shared" si="13"/>
        <v>-1.2340348579401438E-3</v>
      </c>
      <c r="BB16" s="18">
        <f t="shared" si="14"/>
        <v>-0.15658999999999956</v>
      </c>
      <c r="BC16" s="17">
        <f t="shared" si="15"/>
        <v>-3.219413108330086E-2</v>
      </c>
    </row>
    <row r="17" spans="1:55" ht="15.75" x14ac:dyDescent="0.25">
      <c r="A17" s="10" t="s">
        <v>32</v>
      </c>
      <c r="B17" s="12">
        <v>10001</v>
      </c>
      <c r="C17" s="12">
        <v>4.6986400000000001</v>
      </c>
      <c r="D17" s="12">
        <v>1.53461</v>
      </c>
      <c r="E17" s="12">
        <v>46991</v>
      </c>
      <c r="F17" s="12">
        <v>0.1</v>
      </c>
      <c r="G17" s="12">
        <v>14.4</v>
      </c>
      <c r="H17" s="12" t="s">
        <v>32</v>
      </c>
      <c r="I17" s="12"/>
      <c r="J17" s="13">
        <f t="shared" si="1"/>
        <v>5.3711349999999998</v>
      </c>
      <c r="K17" s="13">
        <f t="shared" si="2"/>
        <v>-0.67249499999999962</v>
      </c>
      <c r="L17" s="13">
        <f t="shared" si="3"/>
        <v>10.069775</v>
      </c>
      <c r="N17" s="10" t="s">
        <v>32</v>
      </c>
      <c r="O17" s="12">
        <v>10001</v>
      </c>
      <c r="P17" s="12">
        <v>4.6986400000000001</v>
      </c>
      <c r="Q17" s="12">
        <v>1.53461</v>
      </c>
      <c r="R17" s="12">
        <v>46991</v>
      </c>
      <c r="S17" s="12">
        <v>0.1</v>
      </c>
      <c r="T17" s="12">
        <v>14.4</v>
      </c>
      <c r="U17" s="12" t="s">
        <v>32</v>
      </c>
      <c r="V17" s="12"/>
      <c r="W17" s="13">
        <f t="shared" si="4"/>
        <v>5.3711349999999998</v>
      </c>
      <c r="X17" s="13">
        <f t="shared" si="5"/>
        <v>-0.67249499999999962</v>
      </c>
      <c r="Y17" s="14">
        <f t="shared" si="6"/>
        <v>10.069775</v>
      </c>
      <c r="AA17" s="10" t="s">
        <v>32</v>
      </c>
      <c r="AB17" s="12">
        <v>9984</v>
      </c>
      <c r="AC17" s="12">
        <v>4.6874000000000002</v>
      </c>
      <c r="AD17" s="12">
        <v>1.5106599999999999</v>
      </c>
      <c r="AE17" s="12">
        <v>46799</v>
      </c>
      <c r="AF17" s="12">
        <v>0.1</v>
      </c>
      <c r="AG17" s="12">
        <v>9.9</v>
      </c>
      <c r="AH17" s="12" t="s">
        <v>32</v>
      </c>
      <c r="AI17" s="4"/>
      <c r="AJ17" s="13">
        <f t="shared" si="7"/>
        <v>5.2873099999999997</v>
      </c>
      <c r="AK17" s="13">
        <f t="shared" si="8"/>
        <v>-0.5999099999999995</v>
      </c>
      <c r="AL17" s="13">
        <f t="shared" si="9"/>
        <v>9.97471</v>
      </c>
      <c r="AM17" s="4"/>
      <c r="AN17" s="10" t="s">
        <v>32</v>
      </c>
      <c r="AO17" s="12">
        <v>9984</v>
      </c>
      <c r="AP17" s="12">
        <v>4.6874000000000002</v>
      </c>
      <c r="AQ17" s="12">
        <v>1.5106599999999999</v>
      </c>
      <c r="AR17" s="12">
        <v>46799</v>
      </c>
      <c r="AS17" s="12">
        <v>0.1</v>
      </c>
      <c r="AT17" s="12">
        <v>9.9</v>
      </c>
      <c r="AU17" s="12"/>
      <c r="AW17" s="15" t="str">
        <f t="shared" si="0"/>
        <v>Lignin</v>
      </c>
      <c r="AX17" s="16">
        <f t="shared" si="10"/>
        <v>-17</v>
      </c>
      <c r="AY17" s="17">
        <f t="shared" si="11"/>
        <v>-1.6998300169983002E-3</v>
      </c>
      <c r="AZ17" s="18">
        <f t="shared" si="12"/>
        <v>-1.1239999999999917E-2</v>
      </c>
      <c r="BA17" s="17">
        <f t="shared" si="13"/>
        <v>-2.3921815674322606E-3</v>
      </c>
      <c r="BB17" s="18">
        <f t="shared" si="14"/>
        <v>-2.3950000000000138E-2</v>
      </c>
      <c r="BC17" s="17">
        <f t="shared" si="15"/>
        <v>-1.560657105062533E-2</v>
      </c>
    </row>
    <row r="18" spans="1:55" ht="15.75" x14ac:dyDescent="0.25">
      <c r="A18" s="10" t="s">
        <v>33</v>
      </c>
      <c r="B18" s="12">
        <v>11111</v>
      </c>
      <c r="C18" s="12">
        <v>8.3990899999999993</v>
      </c>
      <c r="D18" s="12">
        <v>3.3125800000000001</v>
      </c>
      <c r="E18" s="12">
        <v>93322</v>
      </c>
      <c r="F18" s="12">
        <v>2</v>
      </c>
      <c r="G18" s="12">
        <v>35.9</v>
      </c>
      <c r="H18" s="12" t="s">
        <v>33</v>
      </c>
      <c r="I18" s="12"/>
      <c r="J18" s="13">
        <f t="shared" si="1"/>
        <v>11.59403</v>
      </c>
      <c r="K18" s="13">
        <f t="shared" si="2"/>
        <v>-3.1949400000000008</v>
      </c>
      <c r="L18" s="13">
        <f t="shared" si="3"/>
        <v>19.993119999999998</v>
      </c>
      <c r="N18" s="10" t="s">
        <v>33</v>
      </c>
      <c r="O18" s="12">
        <v>11111</v>
      </c>
      <c r="P18" s="12">
        <v>8.3990899999999993</v>
      </c>
      <c r="Q18" s="12">
        <v>3.3125800000000001</v>
      </c>
      <c r="R18" s="12">
        <v>93322</v>
      </c>
      <c r="S18" s="12">
        <v>2</v>
      </c>
      <c r="T18" s="12">
        <v>35.9</v>
      </c>
      <c r="U18" s="12" t="s">
        <v>33</v>
      </c>
      <c r="V18" s="12"/>
      <c r="W18" s="13">
        <f t="shared" si="4"/>
        <v>11.59403</v>
      </c>
      <c r="X18" s="13">
        <f t="shared" si="5"/>
        <v>-3.1949400000000008</v>
      </c>
      <c r="Y18" s="14">
        <f t="shared" si="6"/>
        <v>19.993119999999998</v>
      </c>
      <c r="AA18" s="10" t="s">
        <v>33</v>
      </c>
      <c r="AB18" s="12">
        <v>10972</v>
      </c>
      <c r="AC18" s="12">
        <v>8.1845700000000008</v>
      </c>
      <c r="AD18" s="12">
        <v>2.68146</v>
      </c>
      <c r="AE18" s="12">
        <v>89801</v>
      </c>
      <c r="AF18" s="12">
        <v>2</v>
      </c>
      <c r="AG18" s="12">
        <v>19.899999999999999</v>
      </c>
      <c r="AH18" s="12" t="s">
        <v>33</v>
      </c>
      <c r="AI18" s="4"/>
      <c r="AJ18" s="13">
        <f t="shared" si="7"/>
        <v>9.3851099999999992</v>
      </c>
      <c r="AK18" s="13">
        <f t="shared" si="8"/>
        <v>-1.2005399999999984</v>
      </c>
      <c r="AL18" s="14">
        <f t="shared" si="9"/>
        <v>17.569679999999998</v>
      </c>
      <c r="AM18" s="4"/>
      <c r="AN18" s="10" t="s">
        <v>33</v>
      </c>
      <c r="AO18" s="12">
        <v>10879</v>
      </c>
      <c r="AP18" s="12">
        <v>8.0949399999999994</v>
      </c>
      <c r="AQ18" s="12">
        <v>2.50997</v>
      </c>
      <c r="AR18" s="12">
        <v>88065</v>
      </c>
      <c r="AS18" s="12">
        <v>2</v>
      </c>
      <c r="AT18" s="12">
        <v>17.5</v>
      </c>
      <c r="AU18" s="12"/>
      <c r="AW18" s="15" t="str">
        <f t="shared" si="0"/>
        <v>CP</v>
      </c>
      <c r="AX18" s="16">
        <f t="shared" si="10"/>
        <v>-232</v>
      </c>
      <c r="AY18" s="17">
        <f t="shared" si="11"/>
        <v>-2.0880208802088022E-2</v>
      </c>
      <c r="AZ18" s="18">
        <f t="shared" si="12"/>
        <v>-0.30414999999999992</v>
      </c>
      <c r="BA18" s="17">
        <f t="shared" si="13"/>
        <v>-3.6212256327768838E-2</v>
      </c>
      <c r="BB18" s="18">
        <f t="shared" si="14"/>
        <v>-0.80261000000000005</v>
      </c>
      <c r="BC18" s="17">
        <f t="shared" si="15"/>
        <v>-0.24229150692209697</v>
      </c>
    </row>
    <row r="19" spans="1:55" ht="15.75" x14ac:dyDescent="0.25">
      <c r="A19" s="10" t="s">
        <v>34</v>
      </c>
      <c r="B19" s="12">
        <v>9315</v>
      </c>
      <c r="C19" s="12">
        <v>65.891069999999999</v>
      </c>
      <c r="D19" s="12">
        <v>7.4484199999999996</v>
      </c>
      <c r="E19" s="12">
        <v>613775</v>
      </c>
      <c r="F19" s="12">
        <v>29.03</v>
      </c>
      <c r="G19" s="12">
        <v>88.38</v>
      </c>
      <c r="H19" s="12" t="s">
        <v>34</v>
      </c>
      <c r="I19" s="12"/>
      <c r="J19" s="13">
        <f t="shared" si="1"/>
        <v>26.069469999999999</v>
      </c>
      <c r="K19" s="13">
        <f t="shared" si="2"/>
        <v>39.821600000000004</v>
      </c>
      <c r="L19" s="13">
        <f t="shared" si="3"/>
        <v>91.960539999999995</v>
      </c>
      <c r="N19" s="10" t="s">
        <v>34</v>
      </c>
      <c r="O19" s="12">
        <v>9315</v>
      </c>
      <c r="P19" s="12">
        <v>65.891069999999999</v>
      </c>
      <c r="Q19" s="12">
        <v>7.4484199999999996</v>
      </c>
      <c r="R19" s="12">
        <v>613775</v>
      </c>
      <c r="S19" s="12">
        <v>29.03</v>
      </c>
      <c r="T19" s="12">
        <v>88.38</v>
      </c>
      <c r="U19" s="12" t="s">
        <v>34</v>
      </c>
      <c r="V19" s="12"/>
      <c r="W19" s="13">
        <f t="shared" si="4"/>
        <v>26.069469999999999</v>
      </c>
      <c r="X19" s="14">
        <f t="shared" si="5"/>
        <v>39.821600000000004</v>
      </c>
      <c r="Y19" s="13">
        <f t="shared" si="6"/>
        <v>91.960539999999995</v>
      </c>
      <c r="AA19" s="10" t="s">
        <v>34</v>
      </c>
      <c r="AB19" s="12">
        <v>9306</v>
      </c>
      <c r="AC19" s="12">
        <v>65.920609999999996</v>
      </c>
      <c r="AD19" s="12">
        <v>7.3902700000000001</v>
      </c>
      <c r="AE19" s="12">
        <v>613457</v>
      </c>
      <c r="AF19" s="12">
        <v>39.97</v>
      </c>
      <c r="AG19" s="12">
        <v>88.38</v>
      </c>
      <c r="AH19" s="12" t="s">
        <v>34</v>
      </c>
      <c r="AI19" s="4"/>
      <c r="AJ19" s="13">
        <f t="shared" si="7"/>
        <v>25.865945</v>
      </c>
      <c r="AK19" s="14">
        <f t="shared" si="8"/>
        <v>40.054665</v>
      </c>
      <c r="AL19" s="13">
        <f t="shared" si="9"/>
        <v>91.786554999999993</v>
      </c>
      <c r="AM19" s="4"/>
      <c r="AN19" s="10" t="s">
        <v>34</v>
      </c>
      <c r="AO19" s="12">
        <v>9305</v>
      </c>
      <c r="AP19" s="12">
        <v>65.923400000000001</v>
      </c>
      <c r="AQ19" s="12">
        <v>7.3857699999999999</v>
      </c>
      <c r="AR19" s="12">
        <v>613417</v>
      </c>
      <c r="AS19" s="12">
        <v>40.35</v>
      </c>
      <c r="AT19" s="12">
        <v>88.38</v>
      </c>
      <c r="AU19" s="12"/>
      <c r="AW19" s="15" t="str">
        <f t="shared" si="0"/>
        <v>RDP</v>
      </c>
      <c r="AX19" s="16">
        <f t="shared" si="10"/>
        <v>-10</v>
      </c>
      <c r="AY19" s="17">
        <f t="shared" si="11"/>
        <v>-1.0735373054213634E-3</v>
      </c>
      <c r="AZ19" s="18">
        <f t="shared" si="12"/>
        <v>3.2330000000001746E-2</v>
      </c>
      <c r="BA19" s="17">
        <f t="shared" si="13"/>
        <v>4.9065829406020798E-4</v>
      </c>
      <c r="BB19" s="18">
        <f t="shared" si="14"/>
        <v>-6.264999999999965E-2</v>
      </c>
      <c r="BC19" s="17">
        <f t="shared" si="15"/>
        <v>-8.4111798206867577E-3</v>
      </c>
    </row>
    <row r="20" spans="1:55" ht="15.75" x14ac:dyDescent="0.25">
      <c r="A20" s="10" t="s">
        <v>35</v>
      </c>
      <c r="B20" s="12">
        <v>9315</v>
      </c>
      <c r="C20" s="12">
        <v>33.942189999999997</v>
      </c>
      <c r="D20" s="12">
        <v>7.5342599999999997</v>
      </c>
      <c r="E20" s="12">
        <v>316172</v>
      </c>
      <c r="F20" s="12">
        <v>11.62</v>
      </c>
      <c r="G20" s="12">
        <v>70.97</v>
      </c>
      <c r="H20" s="12" t="s">
        <v>35</v>
      </c>
      <c r="I20" s="12"/>
      <c r="J20" s="13">
        <f t="shared" si="1"/>
        <v>26.369909999999997</v>
      </c>
      <c r="K20" s="13">
        <f t="shared" si="2"/>
        <v>7.5722799999999992</v>
      </c>
      <c r="L20" s="13">
        <f t="shared" si="3"/>
        <v>60.312099999999994</v>
      </c>
      <c r="N20" s="10" t="s">
        <v>35</v>
      </c>
      <c r="O20" s="12">
        <v>9315</v>
      </c>
      <c r="P20" s="12">
        <v>33.942189999999997</v>
      </c>
      <c r="Q20" s="12">
        <v>7.5342599999999997</v>
      </c>
      <c r="R20" s="12">
        <v>316172</v>
      </c>
      <c r="S20" s="12">
        <v>11.62</v>
      </c>
      <c r="T20" s="12">
        <v>70.97</v>
      </c>
      <c r="U20" s="12" t="s">
        <v>35</v>
      </c>
      <c r="V20" s="12"/>
      <c r="W20" s="13">
        <f t="shared" si="4"/>
        <v>26.369909999999997</v>
      </c>
      <c r="X20" s="13">
        <f t="shared" si="5"/>
        <v>7.5722799999999992</v>
      </c>
      <c r="Y20" s="14">
        <f t="shared" si="6"/>
        <v>60.312099999999994</v>
      </c>
      <c r="AA20" s="10" t="s">
        <v>35</v>
      </c>
      <c r="AB20" s="12">
        <v>9306</v>
      </c>
      <c r="AC20" s="12">
        <v>33.912489999999998</v>
      </c>
      <c r="AD20" s="12">
        <v>7.4762000000000004</v>
      </c>
      <c r="AE20" s="12">
        <v>315590</v>
      </c>
      <c r="AF20" s="12">
        <v>11.62</v>
      </c>
      <c r="AG20" s="12">
        <v>60.03</v>
      </c>
      <c r="AH20" s="12" t="s">
        <v>35</v>
      </c>
      <c r="AI20" s="4"/>
      <c r="AJ20" s="13">
        <f t="shared" si="7"/>
        <v>26.166700000000002</v>
      </c>
      <c r="AK20" s="13">
        <f t="shared" si="8"/>
        <v>7.745789999999996</v>
      </c>
      <c r="AL20" s="13">
        <f t="shared" si="9"/>
        <v>60.079189999999997</v>
      </c>
      <c r="AM20" s="4"/>
      <c r="AN20" s="10" t="s">
        <v>35</v>
      </c>
      <c r="AO20" s="12">
        <v>9306</v>
      </c>
      <c r="AP20" s="12">
        <v>33.912489999999998</v>
      </c>
      <c r="AQ20" s="12">
        <v>7.4762000000000004</v>
      </c>
      <c r="AR20" s="12">
        <v>315590</v>
      </c>
      <c r="AS20" s="12">
        <v>11.62</v>
      </c>
      <c r="AT20" s="12">
        <v>60.03</v>
      </c>
      <c r="AU20" s="12"/>
      <c r="AW20" s="15" t="str">
        <f t="shared" si="0"/>
        <v>RUP</v>
      </c>
      <c r="AX20" s="16">
        <f t="shared" si="10"/>
        <v>-9</v>
      </c>
      <c r="AY20" s="17">
        <f t="shared" si="11"/>
        <v>-9.6618357487922703E-4</v>
      </c>
      <c r="AZ20" s="18">
        <f t="shared" si="12"/>
        <v>-2.9699999999998283E-2</v>
      </c>
      <c r="BA20" s="17">
        <f t="shared" si="13"/>
        <v>-8.750171983598668E-4</v>
      </c>
      <c r="BB20" s="18">
        <f t="shared" si="14"/>
        <v>-5.8059999999999334E-2</v>
      </c>
      <c r="BC20" s="17">
        <f t="shared" si="15"/>
        <v>-7.7061317236197498E-3</v>
      </c>
    </row>
    <row r="21" spans="1:55" ht="30" x14ac:dyDescent="0.25">
      <c r="A21" s="10" t="s">
        <v>36</v>
      </c>
      <c r="B21" s="12">
        <v>9990</v>
      </c>
      <c r="C21" s="12">
        <v>40.875970000000002</v>
      </c>
      <c r="D21" s="12">
        <v>6.4430100000000001</v>
      </c>
      <c r="E21" s="12">
        <v>408351</v>
      </c>
      <c r="F21" s="12">
        <v>14.25</v>
      </c>
      <c r="G21" s="12">
        <v>73.33</v>
      </c>
      <c r="H21" s="12" t="s">
        <v>36</v>
      </c>
      <c r="I21" s="12"/>
      <c r="J21" s="13">
        <f t="shared" si="1"/>
        <v>22.550535</v>
      </c>
      <c r="K21" s="13">
        <f t="shared" si="2"/>
        <v>18.325435000000002</v>
      </c>
      <c r="L21" s="13">
        <f t="shared" si="3"/>
        <v>63.426505000000006</v>
      </c>
      <c r="N21" s="10" t="s">
        <v>36</v>
      </c>
      <c r="O21" s="12">
        <v>9990</v>
      </c>
      <c r="P21" s="12">
        <v>40.875970000000002</v>
      </c>
      <c r="Q21" s="12">
        <v>6.4430100000000001</v>
      </c>
      <c r="R21" s="12">
        <v>408351</v>
      </c>
      <c r="S21" s="12">
        <v>14.25</v>
      </c>
      <c r="T21" s="12">
        <v>73.33</v>
      </c>
      <c r="U21" s="12" t="s">
        <v>36</v>
      </c>
      <c r="V21" s="12"/>
      <c r="W21" s="13">
        <f t="shared" si="4"/>
        <v>22.550535</v>
      </c>
      <c r="X21" s="14">
        <f t="shared" si="5"/>
        <v>18.325435000000002</v>
      </c>
      <c r="Y21" s="14">
        <f t="shared" si="6"/>
        <v>63.426505000000006</v>
      </c>
      <c r="AA21" s="10" t="s">
        <v>36</v>
      </c>
      <c r="AB21" s="12">
        <v>9966</v>
      </c>
      <c r="AC21" s="12">
        <v>40.84825</v>
      </c>
      <c r="AD21" s="12">
        <v>6.3257700000000003</v>
      </c>
      <c r="AE21" s="12">
        <v>407094</v>
      </c>
      <c r="AF21" s="12">
        <v>19.03</v>
      </c>
      <c r="AG21" s="12">
        <v>63.35</v>
      </c>
      <c r="AH21" s="12" t="s">
        <v>36</v>
      </c>
      <c r="AI21" s="4"/>
      <c r="AJ21" s="13">
        <f t="shared" si="7"/>
        <v>22.140195000000002</v>
      </c>
      <c r="AK21" s="13">
        <f t="shared" si="8"/>
        <v>18.708054999999998</v>
      </c>
      <c r="AL21" s="14">
        <f t="shared" si="9"/>
        <v>62.988444999999999</v>
      </c>
      <c r="AM21" s="4"/>
      <c r="AN21" s="10" t="s">
        <v>36</v>
      </c>
      <c r="AO21" s="12">
        <v>9963</v>
      </c>
      <c r="AP21" s="12">
        <v>40.841479999999997</v>
      </c>
      <c r="AQ21" s="12">
        <v>6.3146899999999997</v>
      </c>
      <c r="AR21" s="12">
        <v>406904</v>
      </c>
      <c r="AS21" s="12">
        <v>19.03</v>
      </c>
      <c r="AT21" s="12">
        <v>62.46</v>
      </c>
      <c r="AU21" s="12"/>
      <c r="AW21" s="15" t="str">
        <f t="shared" si="0"/>
        <v>Sol_Protein</v>
      </c>
      <c r="AX21" s="16">
        <f t="shared" si="10"/>
        <v>-27</v>
      </c>
      <c r="AY21" s="17">
        <f t="shared" si="11"/>
        <v>-2.7027027027027029E-3</v>
      </c>
      <c r="AZ21" s="18">
        <f t="shared" si="12"/>
        <v>-3.4490000000005239E-2</v>
      </c>
      <c r="BA21" s="17">
        <f t="shared" si="13"/>
        <v>-8.4377202547132797E-4</v>
      </c>
      <c r="BB21" s="18">
        <f t="shared" si="14"/>
        <v>-0.12832000000000043</v>
      </c>
      <c r="BC21" s="17">
        <f t="shared" si="15"/>
        <v>-1.9916157199818166E-2</v>
      </c>
    </row>
    <row r="22" spans="1:55" ht="15.75" x14ac:dyDescent="0.25">
      <c r="A22" s="10" t="s">
        <v>50</v>
      </c>
      <c r="B22" s="12">
        <v>8151</v>
      </c>
      <c r="C22" s="12">
        <v>0.60855999999999999</v>
      </c>
      <c r="D22" s="12">
        <v>0.24759</v>
      </c>
      <c r="E22" s="12">
        <v>4960</v>
      </c>
      <c r="F22" s="12">
        <v>0.1</v>
      </c>
      <c r="G22" s="12">
        <v>3.7</v>
      </c>
      <c r="H22" s="12" t="s">
        <v>50</v>
      </c>
      <c r="I22" s="12"/>
      <c r="J22" s="13">
        <f>IF(D22=".","",3.5*D22)</f>
        <v>0.86656500000000003</v>
      </c>
      <c r="K22" s="13">
        <f>IF(J22="","",C22-J22)</f>
        <v>-0.25800500000000004</v>
      </c>
      <c r="L22" s="13">
        <f>IF(J22="","",C22+J22)</f>
        <v>1.475125</v>
      </c>
      <c r="N22" s="10" t="s">
        <v>50</v>
      </c>
      <c r="O22" s="12">
        <v>8151</v>
      </c>
      <c r="P22" s="12">
        <v>0.60855999999999999</v>
      </c>
      <c r="Q22" s="12">
        <v>0.24759</v>
      </c>
      <c r="R22" s="12">
        <v>4960</v>
      </c>
      <c r="S22" s="12">
        <v>0.1</v>
      </c>
      <c r="T22" s="12">
        <v>3.7</v>
      </c>
      <c r="U22" s="12" t="s">
        <v>50</v>
      </c>
      <c r="V22" s="12"/>
      <c r="W22" s="13">
        <f>IF(Q22=".","",3.5*Q22)</f>
        <v>0.86656500000000003</v>
      </c>
      <c r="X22" s="13">
        <f>IF(W22="","",P22-W22)</f>
        <v>-0.25800500000000004</v>
      </c>
      <c r="Y22" s="14">
        <f>IF(W22="","",P22+W22)</f>
        <v>1.475125</v>
      </c>
      <c r="AA22" s="10" t="s">
        <v>50</v>
      </c>
      <c r="AB22" s="12">
        <v>8074</v>
      </c>
      <c r="AC22" s="12">
        <v>0.59792999999999996</v>
      </c>
      <c r="AD22" s="12">
        <v>0.22103</v>
      </c>
      <c r="AE22" s="12">
        <v>4828</v>
      </c>
      <c r="AF22" s="12">
        <v>0.1</v>
      </c>
      <c r="AG22" s="12">
        <v>1.4</v>
      </c>
      <c r="AH22" s="12" t="s">
        <v>50</v>
      </c>
      <c r="AI22" s="4"/>
      <c r="AJ22" s="13">
        <f>IF(AD22=".","",3.5*AD22)</f>
        <v>0.77360499999999999</v>
      </c>
      <c r="AK22" s="13">
        <f>IF(AJ22="","",AC22-AJ22)</f>
        <v>-0.17567500000000003</v>
      </c>
      <c r="AL22" s="14">
        <f>IF(AJ22="","",AC22+AJ22)</f>
        <v>1.3715349999999999</v>
      </c>
      <c r="AM22" s="4"/>
      <c r="AN22" s="10" t="s">
        <v>50</v>
      </c>
      <c r="AO22" s="12">
        <v>8038</v>
      </c>
      <c r="AP22" s="12">
        <v>0.59433999999999998</v>
      </c>
      <c r="AQ22" s="12">
        <v>0.21489</v>
      </c>
      <c r="AR22" s="12">
        <v>4777</v>
      </c>
      <c r="AS22" s="12">
        <v>0.1</v>
      </c>
      <c r="AT22" s="12">
        <v>1.3</v>
      </c>
      <c r="AU22" s="12"/>
      <c r="AW22" s="15" t="str">
        <f>AN22</f>
        <v>ADIN</v>
      </c>
      <c r="AX22" s="16">
        <f>AO22-O22</f>
        <v>-113</v>
      </c>
      <c r="AY22" s="17">
        <f>IF(AX22&lt;&gt;0,AX22/O22,0)</f>
        <v>-1.3863329652803336E-2</v>
      </c>
      <c r="AZ22" s="18">
        <f>IF((AND(AP22&lt;&gt;".",P22&lt;&gt;".")),AP22-P22,".")</f>
        <v>-1.422000000000001E-2</v>
      </c>
      <c r="BA22" s="17">
        <f>IF((AND(P22 &lt;&gt;".",AZ22&lt;&gt;".")),AZ22/P22,".")</f>
        <v>-2.3366635993164207E-2</v>
      </c>
      <c r="BB22" s="18">
        <f>IF((AND(Q22&lt;&gt;".",AQ22&lt;&gt;".")),AQ22-Q22,".")</f>
        <v>-3.2700000000000007E-2</v>
      </c>
      <c r="BC22" s="17">
        <f>IF((AND(BB22&lt;&gt;".",Q22&lt;&gt;".")),BB22/Q22,".")</f>
        <v>-0.13207318550830005</v>
      </c>
    </row>
    <row r="23" spans="1:55" ht="15.75" x14ac:dyDescent="0.25">
      <c r="A23" s="10" t="s">
        <v>37</v>
      </c>
      <c r="B23" s="12">
        <v>9121</v>
      </c>
      <c r="C23" s="12">
        <v>0.29041</v>
      </c>
      <c r="D23" s="12">
        <v>0.16478000000000001</v>
      </c>
      <c r="E23" s="12">
        <v>2649</v>
      </c>
      <c r="F23" s="12">
        <v>0.01</v>
      </c>
      <c r="G23" s="12">
        <v>1.69</v>
      </c>
      <c r="H23" s="12" t="s">
        <v>37</v>
      </c>
      <c r="I23" s="12"/>
      <c r="J23" s="13">
        <f t="shared" si="1"/>
        <v>0.57673000000000008</v>
      </c>
      <c r="K23" s="13">
        <f t="shared" si="2"/>
        <v>-0.28632000000000007</v>
      </c>
      <c r="L23" s="13">
        <f t="shared" si="3"/>
        <v>0.86714000000000002</v>
      </c>
      <c r="N23" s="10" t="s">
        <v>37</v>
      </c>
      <c r="O23" s="12">
        <v>9121</v>
      </c>
      <c r="P23" s="12">
        <v>0.29041</v>
      </c>
      <c r="Q23" s="12">
        <v>0.16478000000000001</v>
      </c>
      <c r="R23" s="12">
        <v>2649</v>
      </c>
      <c r="S23" s="12">
        <v>0.01</v>
      </c>
      <c r="T23" s="12">
        <v>1.69</v>
      </c>
      <c r="U23" s="12" t="s">
        <v>37</v>
      </c>
      <c r="V23" s="12"/>
      <c r="W23" s="13">
        <f t="shared" si="4"/>
        <v>0.57673000000000008</v>
      </c>
      <c r="X23" s="13">
        <f t="shared" si="5"/>
        <v>-0.28632000000000007</v>
      </c>
      <c r="Y23" s="14">
        <f t="shared" si="6"/>
        <v>0.86714000000000002</v>
      </c>
      <c r="AA23" s="10" t="s">
        <v>37</v>
      </c>
      <c r="AB23" s="12">
        <v>9007</v>
      </c>
      <c r="AC23" s="12">
        <v>0.28023999999999999</v>
      </c>
      <c r="AD23" s="12">
        <v>0.13694999999999999</v>
      </c>
      <c r="AE23" s="12">
        <v>2524</v>
      </c>
      <c r="AF23" s="12">
        <v>0.01</v>
      </c>
      <c r="AG23" s="12">
        <v>0.87</v>
      </c>
      <c r="AH23" s="12" t="s">
        <v>37</v>
      </c>
      <c r="AI23" s="4"/>
      <c r="AJ23" s="13">
        <f t="shared" si="7"/>
        <v>0.47932499999999995</v>
      </c>
      <c r="AK23" s="13">
        <f t="shared" si="8"/>
        <v>-0.19908499999999996</v>
      </c>
      <c r="AL23" s="14">
        <f t="shared" si="9"/>
        <v>0.75956499999999993</v>
      </c>
      <c r="AM23" s="4"/>
      <c r="AN23" s="10" t="s">
        <v>37</v>
      </c>
      <c r="AO23" s="12">
        <v>8846</v>
      </c>
      <c r="AP23" s="12">
        <v>0.27789999999999998</v>
      </c>
      <c r="AQ23" s="12">
        <v>0.12717000000000001</v>
      </c>
      <c r="AR23" s="12">
        <v>2458</v>
      </c>
      <c r="AS23" s="12">
        <v>0.08</v>
      </c>
      <c r="AT23" s="12">
        <v>0.76</v>
      </c>
      <c r="AU23" s="12"/>
      <c r="AW23" s="15" t="str">
        <f t="shared" si="0"/>
        <v>Ca</v>
      </c>
      <c r="AX23" s="16">
        <f t="shared" si="10"/>
        <v>-275</v>
      </c>
      <c r="AY23" s="17">
        <f t="shared" si="11"/>
        <v>-3.0150202828637212E-2</v>
      </c>
      <c r="AZ23" s="18">
        <f t="shared" si="12"/>
        <v>-1.2510000000000021E-2</v>
      </c>
      <c r="BA23" s="17">
        <f t="shared" si="13"/>
        <v>-4.3077029027926109E-2</v>
      </c>
      <c r="BB23" s="18">
        <f t="shared" si="14"/>
        <v>-3.7610000000000005E-2</v>
      </c>
      <c r="BC23" s="17">
        <f t="shared" si="15"/>
        <v>-0.22824371889792452</v>
      </c>
    </row>
    <row r="24" spans="1:55" ht="15.75" x14ac:dyDescent="0.25">
      <c r="A24" s="10" t="s">
        <v>38</v>
      </c>
      <c r="B24" s="12">
        <v>9240</v>
      </c>
      <c r="C24" s="12">
        <v>0.20077</v>
      </c>
      <c r="D24" s="12">
        <v>6.4019999999999994E-2</v>
      </c>
      <c r="E24" s="12">
        <v>1855</v>
      </c>
      <c r="F24" s="12">
        <v>0.02</v>
      </c>
      <c r="G24" s="12">
        <v>0.67</v>
      </c>
      <c r="H24" s="12" t="s">
        <v>38</v>
      </c>
      <c r="I24" s="12"/>
      <c r="J24" s="13">
        <f t="shared" si="1"/>
        <v>0.22406999999999999</v>
      </c>
      <c r="K24" s="13">
        <f t="shared" si="2"/>
        <v>-2.3299999999999987E-2</v>
      </c>
      <c r="L24" s="13">
        <f t="shared" si="3"/>
        <v>0.42484</v>
      </c>
      <c r="N24" s="10" t="s">
        <v>38</v>
      </c>
      <c r="O24" s="12">
        <v>9240</v>
      </c>
      <c r="P24" s="12">
        <v>0.20077</v>
      </c>
      <c r="Q24" s="12">
        <v>6.4019999999999994E-2</v>
      </c>
      <c r="R24" s="12">
        <v>1855</v>
      </c>
      <c r="S24" s="12">
        <v>0.02</v>
      </c>
      <c r="T24" s="12">
        <v>0.67</v>
      </c>
      <c r="U24" s="12" t="s">
        <v>38</v>
      </c>
      <c r="V24" s="12"/>
      <c r="W24" s="13">
        <f t="shared" si="4"/>
        <v>0.22406999999999999</v>
      </c>
      <c r="X24" s="13">
        <f t="shared" si="5"/>
        <v>-2.3299999999999987E-2</v>
      </c>
      <c r="Y24" s="14">
        <f t="shared" si="6"/>
        <v>0.42484</v>
      </c>
      <c r="AA24" s="10" t="s">
        <v>38</v>
      </c>
      <c r="AB24" s="12">
        <v>9171</v>
      </c>
      <c r="AC24" s="12">
        <v>0.19867000000000001</v>
      </c>
      <c r="AD24" s="12">
        <v>5.9339999999999997E-2</v>
      </c>
      <c r="AE24" s="12">
        <v>1822</v>
      </c>
      <c r="AF24" s="12">
        <v>0.02</v>
      </c>
      <c r="AG24" s="12">
        <v>0.42</v>
      </c>
      <c r="AH24" s="12" t="s">
        <v>38</v>
      </c>
      <c r="AI24" s="4"/>
      <c r="AJ24" s="13">
        <f t="shared" si="7"/>
        <v>0.20768999999999999</v>
      </c>
      <c r="AK24" s="13">
        <f t="shared" si="8"/>
        <v>-9.0199999999999725E-3</v>
      </c>
      <c r="AL24" s="14">
        <f t="shared" si="9"/>
        <v>0.40636</v>
      </c>
      <c r="AM24" s="4"/>
      <c r="AN24" s="10" t="s">
        <v>38</v>
      </c>
      <c r="AO24" s="12">
        <v>9088</v>
      </c>
      <c r="AP24" s="12">
        <v>0.19944000000000001</v>
      </c>
      <c r="AQ24" s="12">
        <v>5.7939999999999998E-2</v>
      </c>
      <c r="AR24" s="12">
        <v>1812</v>
      </c>
      <c r="AS24" s="12">
        <v>0.09</v>
      </c>
      <c r="AT24" s="12">
        <v>0.41</v>
      </c>
      <c r="AU24" s="12"/>
      <c r="AW24" s="15" t="str">
        <f t="shared" si="0"/>
        <v>P</v>
      </c>
      <c r="AX24" s="16">
        <f t="shared" si="10"/>
        <v>-152</v>
      </c>
      <c r="AY24" s="17">
        <f t="shared" si="11"/>
        <v>-1.6450216450216451E-2</v>
      </c>
      <c r="AZ24" s="18">
        <f t="shared" si="12"/>
        <v>-1.3299999999999979E-3</v>
      </c>
      <c r="BA24" s="17">
        <f t="shared" si="13"/>
        <v>-6.6244956915873779E-3</v>
      </c>
      <c r="BB24" s="18">
        <f t="shared" si="14"/>
        <v>-6.0799999999999951E-3</v>
      </c>
      <c r="BC24" s="17">
        <f t="shared" si="15"/>
        <v>-9.4970321774445421E-2</v>
      </c>
    </row>
    <row r="25" spans="1:55" ht="15.75" x14ac:dyDescent="0.25">
      <c r="A25" s="10" t="s">
        <v>39</v>
      </c>
      <c r="B25" s="12">
        <v>9060</v>
      </c>
      <c r="C25" s="12">
        <v>0.13955000000000001</v>
      </c>
      <c r="D25" s="12">
        <v>5.1799999999999999E-2</v>
      </c>
      <c r="E25" s="12">
        <v>1264</v>
      </c>
      <c r="F25" s="12">
        <v>0.01</v>
      </c>
      <c r="G25" s="12">
        <v>0.75</v>
      </c>
      <c r="H25" s="12" t="s">
        <v>39</v>
      </c>
      <c r="I25" s="12"/>
      <c r="J25" s="13">
        <f t="shared" si="1"/>
        <v>0.18129999999999999</v>
      </c>
      <c r="K25" s="13">
        <f t="shared" si="2"/>
        <v>-4.1749999999999982E-2</v>
      </c>
      <c r="L25" s="13">
        <f t="shared" si="3"/>
        <v>0.32084999999999997</v>
      </c>
      <c r="N25" s="10" t="s">
        <v>39</v>
      </c>
      <c r="O25" s="12">
        <v>9060</v>
      </c>
      <c r="P25" s="12">
        <v>0.13955000000000001</v>
      </c>
      <c r="Q25" s="12">
        <v>5.1799999999999999E-2</v>
      </c>
      <c r="R25" s="12">
        <v>1264</v>
      </c>
      <c r="S25" s="12">
        <v>0.01</v>
      </c>
      <c r="T25" s="12">
        <v>0.75</v>
      </c>
      <c r="U25" s="12" t="s">
        <v>39</v>
      </c>
      <c r="V25" s="12"/>
      <c r="W25" s="13">
        <f t="shared" si="4"/>
        <v>0.18129999999999999</v>
      </c>
      <c r="X25" s="13">
        <f t="shared" si="5"/>
        <v>-4.1749999999999982E-2</v>
      </c>
      <c r="Y25" s="14">
        <f t="shared" si="6"/>
        <v>0.32084999999999997</v>
      </c>
      <c r="AA25" s="10" t="s">
        <v>39</v>
      </c>
      <c r="AB25" s="12">
        <v>8987</v>
      </c>
      <c r="AC25" s="12">
        <v>0.13739999999999999</v>
      </c>
      <c r="AD25" s="12">
        <v>4.5449999999999997E-2</v>
      </c>
      <c r="AE25" s="12">
        <v>1235</v>
      </c>
      <c r="AF25" s="12">
        <v>0.01</v>
      </c>
      <c r="AG25" s="12">
        <v>0.32</v>
      </c>
      <c r="AH25" s="12" t="s">
        <v>39</v>
      </c>
      <c r="AI25" s="4"/>
      <c r="AJ25" s="13">
        <f t="shared" si="7"/>
        <v>0.15907499999999999</v>
      </c>
      <c r="AK25" s="13">
        <f t="shared" si="8"/>
        <v>-2.1675E-2</v>
      </c>
      <c r="AL25" s="14">
        <f t="shared" si="9"/>
        <v>0.29647499999999999</v>
      </c>
      <c r="AM25" s="4"/>
      <c r="AN25" s="10" t="s">
        <v>39</v>
      </c>
      <c r="AO25" s="12">
        <v>8959</v>
      </c>
      <c r="AP25" s="12">
        <v>0.13683999999999999</v>
      </c>
      <c r="AQ25" s="12">
        <v>4.4429999999999997E-2</v>
      </c>
      <c r="AR25" s="12">
        <v>1226</v>
      </c>
      <c r="AS25" s="12">
        <v>0.01</v>
      </c>
      <c r="AT25" s="12">
        <v>0.3</v>
      </c>
      <c r="AU25" s="12"/>
      <c r="AW25" s="15" t="str">
        <f t="shared" si="0"/>
        <v>Mg</v>
      </c>
      <c r="AX25" s="16">
        <f t="shared" si="10"/>
        <v>-101</v>
      </c>
      <c r="AY25" s="17">
        <f t="shared" si="11"/>
        <v>-1.1147902869757174E-2</v>
      </c>
      <c r="AZ25" s="18">
        <f t="shared" si="12"/>
        <v>-2.710000000000018E-3</v>
      </c>
      <c r="BA25" s="17">
        <f t="shared" si="13"/>
        <v>-1.9419562880688052E-2</v>
      </c>
      <c r="BB25" s="18">
        <f t="shared" si="14"/>
        <v>-7.3700000000000015E-3</v>
      </c>
      <c r="BC25" s="17">
        <f t="shared" si="15"/>
        <v>-0.14227799227799232</v>
      </c>
    </row>
    <row r="26" spans="1:55" ht="15.75" x14ac:dyDescent="0.25">
      <c r="A26" s="10" t="s">
        <v>40</v>
      </c>
      <c r="B26" s="12">
        <v>10761</v>
      </c>
      <c r="C26" s="12">
        <v>1.59934</v>
      </c>
      <c r="D26" s="12">
        <v>0.67601999999999995</v>
      </c>
      <c r="E26" s="12">
        <v>17210</v>
      </c>
      <c r="F26" s="12">
        <v>0.06</v>
      </c>
      <c r="G26" s="12">
        <v>6.26</v>
      </c>
      <c r="H26" s="12" t="s">
        <v>40</v>
      </c>
      <c r="I26" s="12"/>
      <c r="J26" s="13">
        <f t="shared" si="1"/>
        <v>2.3660699999999997</v>
      </c>
      <c r="K26" s="13">
        <f t="shared" si="2"/>
        <v>-0.76672999999999969</v>
      </c>
      <c r="L26" s="13">
        <f t="shared" si="3"/>
        <v>3.9654099999999994</v>
      </c>
      <c r="N26" s="10" t="s">
        <v>40</v>
      </c>
      <c r="O26" s="12">
        <v>10761</v>
      </c>
      <c r="P26" s="12">
        <v>1.59934</v>
      </c>
      <c r="Q26" s="12">
        <v>0.67601999999999995</v>
      </c>
      <c r="R26" s="12">
        <v>17210</v>
      </c>
      <c r="S26" s="12">
        <v>0.06</v>
      </c>
      <c r="T26" s="12">
        <v>6.26</v>
      </c>
      <c r="U26" s="12" t="s">
        <v>40</v>
      </c>
      <c r="V26" s="12"/>
      <c r="W26" s="13">
        <f t="shared" si="4"/>
        <v>2.3660699999999997</v>
      </c>
      <c r="X26" s="13">
        <f t="shared" si="5"/>
        <v>-0.76672999999999969</v>
      </c>
      <c r="Y26" s="14">
        <f t="shared" si="6"/>
        <v>3.9654099999999994</v>
      </c>
      <c r="AA26" s="10" t="s">
        <v>40</v>
      </c>
      <c r="AB26" s="12">
        <v>10684</v>
      </c>
      <c r="AC26" s="12">
        <v>1.5781700000000001</v>
      </c>
      <c r="AD26" s="12">
        <v>0.62917999999999996</v>
      </c>
      <c r="AE26" s="12">
        <v>16861</v>
      </c>
      <c r="AF26" s="12">
        <v>0.06</v>
      </c>
      <c r="AG26" s="12">
        <v>3.97</v>
      </c>
      <c r="AH26" s="12" t="s">
        <v>40</v>
      </c>
      <c r="AI26" s="4"/>
      <c r="AJ26" s="13">
        <f t="shared" si="7"/>
        <v>2.2021299999999999</v>
      </c>
      <c r="AK26" s="13">
        <f t="shared" si="8"/>
        <v>-0.62395999999999985</v>
      </c>
      <c r="AL26" s="14">
        <f t="shared" si="9"/>
        <v>3.7803</v>
      </c>
      <c r="AM26" s="4"/>
      <c r="AN26" s="10" t="s">
        <v>40</v>
      </c>
      <c r="AO26" s="12">
        <v>10662</v>
      </c>
      <c r="AP26" s="12">
        <v>1.5734300000000001</v>
      </c>
      <c r="AQ26" s="12">
        <v>0.62111000000000005</v>
      </c>
      <c r="AR26" s="12">
        <v>16776</v>
      </c>
      <c r="AS26" s="12">
        <v>0.06</v>
      </c>
      <c r="AT26" s="12">
        <v>3.78</v>
      </c>
      <c r="AU26" s="12"/>
      <c r="AW26" s="15" t="str">
        <f t="shared" si="0"/>
        <v>K</v>
      </c>
      <c r="AX26" s="16">
        <f t="shared" si="10"/>
        <v>-99</v>
      </c>
      <c r="AY26" s="17">
        <f t="shared" si="11"/>
        <v>-9.1998884862001667E-3</v>
      </c>
      <c r="AZ26" s="18">
        <f t="shared" si="12"/>
        <v>-2.5909999999999878E-2</v>
      </c>
      <c r="BA26" s="17">
        <f t="shared" si="13"/>
        <v>-1.6200432678479797E-2</v>
      </c>
      <c r="BB26" s="18">
        <f t="shared" si="14"/>
        <v>-5.4909999999999903E-2</v>
      </c>
      <c r="BC26" s="17">
        <f t="shared" si="15"/>
        <v>-8.1225407532321395E-2</v>
      </c>
    </row>
    <row r="27" spans="1:55" ht="15.75" x14ac:dyDescent="0.25">
      <c r="A27" s="10" t="s">
        <v>41</v>
      </c>
      <c r="B27" s="12">
        <v>3199</v>
      </c>
      <c r="C27" s="12">
        <v>0.41009000000000001</v>
      </c>
      <c r="D27" s="12">
        <v>0.32493</v>
      </c>
      <c r="E27" s="12">
        <v>1312</v>
      </c>
      <c r="F27" s="12">
        <v>0.01</v>
      </c>
      <c r="G27" s="12">
        <v>3.02</v>
      </c>
      <c r="H27" s="12" t="s">
        <v>41</v>
      </c>
      <c r="I27" s="12"/>
      <c r="J27" s="13">
        <f t="shared" si="1"/>
        <v>1.1372549999999999</v>
      </c>
      <c r="K27" s="13">
        <f t="shared" si="2"/>
        <v>-0.72716499999999984</v>
      </c>
      <c r="L27" s="13">
        <f t="shared" si="3"/>
        <v>1.547345</v>
      </c>
      <c r="N27" s="10" t="s">
        <v>41</v>
      </c>
      <c r="O27" s="12">
        <v>3199</v>
      </c>
      <c r="P27" s="12">
        <v>0.41009000000000001</v>
      </c>
      <c r="Q27" s="12">
        <v>0.32493</v>
      </c>
      <c r="R27" s="12">
        <v>1312</v>
      </c>
      <c r="S27" s="12">
        <v>0.01</v>
      </c>
      <c r="T27" s="12">
        <v>3.02</v>
      </c>
      <c r="U27" s="12" t="s">
        <v>41</v>
      </c>
      <c r="V27" s="12"/>
      <c r="W27" s="13">
        <f t="shared" si="4"/>
        <v>1.1372549999999999</v>
      </c>
      <c r="X27" s="13">
        <f t="shared" si="5"/>
        <v>-0.72716499999999984</v>
      </c>
      <c r="Y27" s="14">
        <f t="shared" si="6"/>
        <v>1.547345</v>
      </c>
      <c r="AA27" s="10" t="s">
        <v>41</v>
      </c>
      <c r="AB27" s="12">
        <v>3164</v>
      </c>
      <c r="AC27" s="12">
        <v>0.39327000000000001</v>
      </c>
      <c r="AD27" s="12">
        <v>0.2823</v>
      </c>
      <c r="AE27" s="12">
        <v>1244</v>
      </c>
      <c r="AF27" s="12">
        <v>0.01</v>
      </c>
      <c r="AG27" s="12">
        <v>1.54</v>
      </c>
      <c r="AH27" s="12" t="s">
        <v>41</v>
      </c>
      <c r="AI27" s="4"/>
      <c r="AJ27" s="13">
        <f t="shared" si="7"/>
        <v>0.98804999999999998</v>
      </c>
      <c r="AK27" s="13">
        <f t="shared" si="8"/>
        <v>-0.59477999999999998</v>
      </c>
      <c r="AL27" s="14">
        <f t="shared" si="9"/>
        <v>1.3813200000000001</v>
      </c>
      <c r="AM27" s="4"/>
      <c r="AN27" s="10" t="s">
        <v>41</v>
      </c>
      <c r="AO27" s="12">
        <v>2947</v>
      </c>
      <c r="AP27" s="12">
        <v>0.41148000000000001</v>
      </c>
      <c r="AQ27" s="12">
        <v>0.26273000000000002</v>
      </c>
      <c r="AR27" s="12">
        <v>1213</v>
      </c>
      <c r="AS27" s="12">
        <v>0.05</v>
      </c>
      <c r="AT27" s="12">
        <v>1.37</v>
      </c>
      <c r="AU27" s="12"/>
      <c r="AW27" s="15" t="str">
        <f t="shared" si="0"/>
        <v>NA</v>
      </c>
      <c r="AX27" s="16">
        <f t="shared" si="10"/>
        <v>-252</v>
      </c>
      <c r="AY27" s="17">
        <f t="shared" si="11"/>
        <v>-7.8774617067833702E-2</v>
      </c>
      <c r="AZ27" s="18">
        <f t="shared" si="12"/>
        <v>1.3900000000000023E-3</v>
      </c>
      <c r="BA27" s="17">
        <f t="shared" si="13"/>
        <v>3.3894998658831046E-3</v>
      </c>
      <c r="BB27" s="18">
        <f t="shared" si="14"/>
        <v>-6.2199999999999978E-2</v>
      </c>
      <c r="BC27" s="17">
        <f t="shared" si="15"/>
        <v>-0.19142584556673739</v>
      </c>
    </row>
    <row r="28" spans="1:55" ht="15.75" x14ac:dyDescent="0.25">
      <c r="A28" s="10" t="s">
        <v>42</v>
      </c>
      <c r="B28" s="12">
        <v>8653</v>
      </c>
      <c r="C28" s="12">
        <v>0.94060999999999995</v>
      </c>
      <c r="D28" s="12">
        <v>0.51283999999999996</v>
      </c>
      <c r="E28" s="12">
        <v>8139</v>
      </c>
      <c r="F28" s="12">
        <v>0.02</v>
      </c>
      <c r="G28" s="12">
        <v>3.9</v>
      </c>
      <c r="H28" s="12" t="s">
        <v>42</v>
      </c>
      <c r="I28" s="12"/>
      <c r="J28" s="13">
        <f t="shared" si="1"/>
        <v>1.79494</v>
      </c>
      <c r="K28" s="13">
        <f t="shared" si="2"/>
        <v>-0.85433000000000003</v>
      </c>
      <c r="L28" s="13">
        <f t="shared" si="3"/>
        <v>2.7355499999999999</v>
      </c>
      <c r="N28" s="10" t="s">
        <v>42</v>
      </c>
      <c r="O28" s="12">
        <v>8653</v>
      </c>
      <c r="P28" s="12">
        <v>0.94060999999999995</v>
      </c>
      <c r="Q28" s="12">
        <v>0.51283999999999996</v>
      </c>
      <c r="R28" s="12">
        <v>8139</v>
      </c>
      <c r="S28" s="12">
        <v>0.02</v>
      </c>
      <c r="T28" s="12">
        <v>3.9</v>
      </c>
      <c r="U28" s="12" t="s">
        <v>42</v>
      </c>
      <c r="V28" s="12"/>
      <c r="W28" s="13">
        <f t="shared" si="4"/>
        <v>1.79494</v>
      </c>
      <c r="X28" s="13">
        <f t="shared" si="5"/>
        <v>-0.85433000000000003</v>
      </c>
      <c r="Y28" s="14">
        <f t="shared" si="6"/>
        <v>2.7355499999999999</v>
      </c>
      <c r="AA28" s="10" t="s">
        <v>42</v>
      </c>
      <c r="AB28" s="12">
        <v>8618</v>
      </c>
      <c r="AC28" s="12">
        <v>0.93218999999999996</v>
      </c>
      <c r="AD28" s="12">
        <v>0.49629000000000001</v>
      </c>
      <c r="AE28" s="12">
        <v>8034</v>
      </c>
      <c r="AF28" s="12">
        <v>0.02</v>
      </c>
      <c r="AG28" s="12">
        <v>2.74</v>
      </c>
      <c r="AH28" s="12" t="s">
        <v>42</v>
      </c>
      <c r="AI28" s="4"/>
      <c r="AJ28" s="13">
        <f t="shared" si="7"/>
        <v>1.737015</v>
      </c>
      <c r="AK28" s="13">
        <f t="shared" si="8"/>
        <v>-0.80482500000000001</v>
      </c>
      <c r="AL28" s="14">
        <f t="shared" si="9"/>
        <v>2.6692049999999998</v>
      </c>
      <c r="AM28" s="4"/>
      <c r="AN28" s="10" t="s">
        <v>42</v>
      </c>
      <c r="AO28" s="12">
        <v>8504</v>
      </c>
      <c r="AP28" s="12">
        <v>0.91907000000000005</v>
      </c>
      <c r="AQ28" s="12">
        <v>0.47273999999999999</v>
      </c>
      <c r="AR28" s="12">
        <v>7816</v>
      </c>
      <c r="AS28" s="12">
        <v>0.1</v>
      </c>
      <c r="AT28" s="12">
        <v>2.25</v>
      </c>
      <c r="AU28" s="12"/>
      <c r="AW28" s="15" t="str">
        <f t="shared" si="0"/>
        <v>Cl</v>
      </c>
      <c r="AX28" s="16">
        <f t="shared" si="10"/>
        <v>-149</v>
      </c>
      <c r="AY28" s="17">
        <f t="shared" si="11"/>
        <v>-1.7219461458453714E-2</v>
      </c>
      <c r="AZ28" s="18">
        <f t="shared" si="12"/>
        <v>-2.1539999999999893E-2</v>
      </c>
      <c r="BA28" s="17">
        <f t="shared" si="13"/>
        <v>-2.2900032957336083E-2</v>
      </c>
      <c r="BB28" s="18">
        <f t="shared" si="14"/>
        <v>-4.0099999999999969E-2</v>
      </c>
      <c r="BC28" s="17">
        <f t="shared" si="15"/>
        <v>-7.8192028702909241E-2</v>
      </c>
    </row>
    <row r="29" spans="1:55" ht="15.75" x14ac:dyDescent="0.25">
      <c r="A29" s="10" t="s">
        <v>43</v>
      </c>
      <c r="B29" s="12">
        <v>8343</v>
      </c>
      <c r="C29" s="12">
        <v>0.12795999999999999</v>
      </c>
      <c r="D29" s="12">
        <v>5.4859999999999999E-2</v>
      </c>
      <c r="E29" s="12">
        <v>1068</v>
      </c>
      <c r="F29" s="12">
        <v>0.01</v>
      </c>
      <c r="G29" s="12">
        <v>0.72</v>
      </c>
      <c r="H29" s="12" t="s">
        <v>43</v>
      </c>
      <c r="I29" s="12"/>
      <c r="J29" s="13">
        <f t="shared" si="1"/>
        <v>0.19200999999999999</v>
      </c>
      <c r="K29" s="13">
        <f t="shared" si="2"/>
        <v>-6.4049999999999996E-2</v>
      </c>
      <c r="L29" s="13">
        <f t="shared" si="3"/>
        <v>0.31996999999999998</v>
      </c>
      <c r="N29" s="10" t="s">
        <v>43</v>
      </c>
      <c r="O29" s="12">
        <v>8343</v>
      </c>
      <c r="P29" s="12">
        <v>0.12795999999999999</v>
      </c>
      <c r="Q29" s="12">
        <v>5.4859999999999999E-2</v>
      </c>
      <c r="R29" s="12">
        <v>1068</v>
      </c>
      <c r="S29" s="12">
        <v>0.01</v>
      </c>
      <c r="T29" s="12">
        <v>0.72</v>
      </c>
      <c r="U29" s="12" t="s">
        <v>43</v>
      </c>
      <c r="V29" s="12"/>
      <c r="W29" s="13">
        <f t="shared" si="4"/>
        <v>0.19200999999999999</v>
      </c>
      <c r="X29" s="13">
        <f t="shared" si="5"/>
        <v>-6.4049999999999996E-2</v>
      </c>
      <c r="Y29" s="14">
        <f t="shared" si="6"/>
        <v>0.31996999999999998</v>
      </c>
      <c r="AA29" s="10" t="s">
        <v>43</v>
      </c>
      <c r="AB29" s="12">
        <v>8315</v>
      </c>
      <c r="AC29" s="12">
        <v>0.12712000000000001</v>
      </c>
      <c r="AD29" s="12">
        <v>5.2780000000000001E-2</v>
      </c>
      <c r="AE29" s="12">
        <v>1057</v>
      </c>
      <c r="AF29" s="12">
        <v>0.01</v>
      </c>
      <c r="AG29" s="12">
        <v>0.32</v>
      </c>
      <c r="AH29" s="12" t="s">
        <v>43</v>
      </c>
      <c r="AI29" s="4"/>
      <c r="AJ29" s="13">
        <f t="shared" si="7"/>
        <v>0.18473000000000001</v>
      </c>
      <c r="AK29" s="13">
        <f t="shared" si="8"/>
        <v>-5.7609999999999995E-2</v>
      </c>
      <c r="AL29" s="14">
        <f t="shared" si="9"/>
        <v>0.31185000000000002</v>
      </c>
      <c r="AM29" s="4"/>
      <c r="AN29" s="10" t="s">
        <v>43</v>
      </c>
      <c r="AO29" s="12">
        <v>8256</v>
      </c>
      <c r="AP29" s="12">
        <v>0.12753999999999999</v>
      </c>
      <c r="AQ29" s="12">
        <v>5.1729999999999998E-2</v>
      </c>
      <c r="AR29" s="12">
        <v>1053</v>
      </c>
      <c r="AS29" s="12">
        <v>0.02</v>
      </c>
      <c r="AT29" s="12">
        <v>0.31</v>
      </c>
      <c r="AU29" s="12"/>
      <c r="AW29" s="15" t="str">
        <f t="shared" si="0"/>
        <v>S</v>
      </c>
      <c r="AX29" s="16">
        <f t="shared" si="10"/>
        <v>-87</v>
      </c>
      <c r="AY29" s="17">
        <f t="shared" si="11"/>
        <v>-1.0427903631787127E-2</v>
      </c>
      <c r="AZ29" s="18">
        <f t="shared" si="12"/>
        <v>-4.200000000000037E-4</v>
      </c>
      <c r="BA29" s="17">
        <f t="shared" si="13"/>
        <v>-3.2822757111597668E-3</v>
      </c>
      <c r="BB29" s="18">
        <f t="shared" si="14"/>
        <v>-3.1300000000000008E-3</v>
      </c>
      <c r="BC29" s="17">
        <f t="shared" si="15"/>
        <v>-5.7054320087495461E-2</v>
      </c>
    </row>
    <row r="30" spans="1:55" ht="15.75" x14ac:dyDescent="0.25">
      <c r="A30" s="10" t="s">
        <v>44</v>
      </c>
      <c r="B30" s="12">
        <v>19</v>
      </c>
      <c r="C30" s="12">
        <v>0.87631999999999999</v>
      </c>
      <c r="D30" s="12">
        <v>0.55315000000000003</v>
      </c>
      <c r="E30" s="12">
        <v>16.649999999999999</v>
      </c>
      <c r="F30" s="12">
        <v>0.18</v>
      </c>
      <c r="G30" s="12">
        <v>2.15</v>
      </c>
      <c r="H30" s="12" t="s">
        <v>44</v>
      </c>
      <c r="I30" s="12"/>
      <c r="J30" s="13">
        <f t="shared" si="1"/>
        <v>1.9360250000000001</v>
      </c>
      <c r="K30" s="13">
        <f t="shared" si="2"/>
        <v>-1.0597050000000001</v>
      </c>
      <c r="L30" s="13">
        <f t="shared" si="3"/>
        <v>2.8123450000000001</v>
      </c>
      <c r="N30" s="10" t="s">
        <v>44</v>
      </c>
      <c r="O30" s="12">
        <v>19</v>
      </c>
      <c r="P30" s="12">
        <v>0.87631999999999999</v>
      </c>
      <c r="Q30" s="12">
        <v>0.55315000000000003</v>
      </c>
      <c r="R30" s="12">
        <v>16.649999999999999</v>
      </c>
      <c r="S30" s="12">
        <v>0.18</v>
      </c>
      <c r="T30" s="12">
        <v>2.15</v>
      </c>
      <c r="U30" s="12" t="s">
        <v>44</v>
      </c>
      <c r="V30" s="12"/>
      <c r="W30" s="13">
        <f t="shared" si="4"/>
        <v>1.9360250000000001</v>
      </c>
      <c r="X30" s="13">
        <f t="shared" si="5"/>
        <v>-1.0597050000000001</v>
      </c>
      <c r="Y30" s="13">
        <f t="shared" si="6"/>
        <v>2.8123450000000001</v>
      </c>
      <c r="AA30" s="10" t="s">
        <v>44</v>
      </c>
      <c r="AB30" s="12">
        <v>19</v>
      </c>
      <c r="AC30" s="12">
        <v>0.87631999999999999</v>
      </c>
      <c r="AD30" s="12">
        <v>0.55315000000000003</v>
      </c>
      <c r="AE30" s="12">
        <v>16.649999999999999</v>
      </c>
      <c r="AF30" s="12">
        <v>0.18</v>
      </c>
      <c r="AG30" s="12">
        <v>2.15</v>
      </c>
      <c r="AH30" s="12" t="s">
        <v>44</v>
      </c>
      <c r="AI30" s="4"/>
      <c r="AJ30" s="13">
        <f t="shared" si="7"/>
        <v>1.9360250000000001</v>
      </c>
      <c r="AK30" s="13">
        <f t="shared" si="8"/>
        <v>-1.0597050000000001</v>
      </c>
      <c r="AL30" s="13">
        <f t="shared" si="9"/>
        <v>2.8123450000000001</v>
      </c>
      <c r="AM30" s="4"/>
      <c r="AN30" s="10" t="s">
        <v>44</v>
      </c>
      <c r="AO30" s="12">
        <v>19</v>
      </c>
      <c r="AP30" s="12">
        <v>0.87631999999999999</v>
      </c>
      <c r="AQ30" s="12">
        <v>0.55315000000000003</v>
      </c>
      <c r="AR30" s="12">
        <v>16.649999999999999</v>
      </c>
      <c r="AS30" s="12">
        <v>0.18</v>
      </c>
      <c r="AT30" s="12">
        <v>2.15</v>
      </c>
      <c r="AU30" s="12"/>
      <c r="AW30" s="15" t="str">
        <f t="shared" si="0"/>
        <v>Co</v>
      </c>
      <c r="AX30" s="16">
        <f t="shared" si="10"/>
        <v>0</v>
      </c>
      <c r="AY30" s="17">
        <f t="shared" si="11"/>
        <v>0</v>
      </c>
      <c r="AZ30" s="18">
        <f t="shared" si="12"/>
        <v>0</v>
      </c>
      <c r="BA30" s="17">
        <f t="shared" si="13"/>
        <v>0</v>
      </c>
      <c r="BB30" s="18">
        <f t="shared" si="14"/>
        <v>0</v>
      </c>
      <c r="BC30" s="17">
        <f t="shared" si="15"/>
        <v>0</v>
      </c>
    </row>
    <row r="31" spans="1:55" ht="15.75" x14ac:dyDescent="0.25">
      <c r="A31" s="10" t="s">
        <v>45</v>
      </c>
      <c r="B31" s="12">
        <v>1054</v>
      </c>
      <c r="C31" s="12">
        <v>7.7730800000000002</v>
      </c>
      <c r="D31" s="12">
        <v>7.1317399999999997</v>
      </c>
      <c r="E31" s="12">
        <v>8193</v>
      </c>
      <c r="F31" s="12">
        <v>2</v>
      </c>
      <c r="G31" s="12">
        <v>181.9</v>
      </c>
      <c r="H31" s="12" t="s">
        <v>45</v>
      </c>
      <c r="I31" s="12"/>
      <c r="J31" s="13">
        <f t="shared" si="1"/>
        <v>24.961089999999999</v>
      </c>
      <c r="K31" s="13">
        <f t="shared" si="2"/>
        <v>-17.188009999999998</v>
      </c>
      <c r="L31" s="13">
        <f t="shared" si="3"/>
        <v>32.734169999999999</v>
      </c>
      <c r="N31" s="10" t="s">
        <v>45</v>
      </c>
      <c r="O31" s="12">
        <v>1054</v>
      </c>
      <c r="P31" s="12">
        <v>7.7730800000000002</v>
      </c>
      <c r="Q31" s="12">
        <v>7.1317399999999997</v>
      </c>
      <c r="R31" s="12">
        <v>8193</v>
      </c>
      <c r="S31" s="12">
        <v>2</v>
      </c>
      <c r="T31" s="12">
        <v>181.9</v>
      </c>
      <c r="U31" s="12" t="s">
        <v>45</v>
      </c>
      <c r="V31" s="12"/>
      <c r="W31" s="13">
        <f t="shared" si="4"/>
        <v>24.961089999999999</v>
      </c>
      <c r="X31" s="13">
        <f t="shared" si="5"/>
        <v>-17.188009999999998</v>
      </c>
      <c r="Y31" s="14">
        <f t="shared" si="6"/>
        <v>32.734169999999999</v>
      </c>
      <c r="AA31" s="10" t="s">
        <v>45</v>
      </c>
      <c r="AB31" s="12">
        <v>1051</v>
      </c>
      <c r="AC31" s="12">
        <v>7.5013899999999998</v>
      </c>
      <c r="AD31" s="12">
        <v>3.9311400000000001</v>
      </c>
      <c r="AE31" s="12">
        <v>7884</v>
      </c>
      <c r="AF31" s="12">
        <v>2</v>
      </c>
      <c r="AG31" s="12">
        <v>31.9</v>
      </c>
      <c r="AH31" s="12" t="s">
        <v>45</v>
      </c>
      <c r="AI31" s="4"/>
      <c r="AJ31" s="13">
        <f t="shared" si="7"/>
        <v>13.758990000000001</v>
      </c>
      <c r="AK31" s="13">
        <f t="shared" si="8"/>
        <v>-6.2576000000000009</v>
      </c>
      <c r="AL31" s="14">
        <f t="shared" si="9"/>
        <v>21.260380000000001</v>
      </c>
      <c r="AM31" s="4"/>
      <c r="AN31" s="10" t="s">
        <v>45</v>
      </c>
      <c r="AO31" s="12">
        <v>1035</v>
      </c>
      <c r="AP31" s="12">
        <v>7.2230299999999996</v>
      </c>
      <c r="AQ31" s="12">
        <v>3.23292</v>
      </c>
      <c r="AR31" s="12">
        <v>7476</v>
      </c>
      <c r="AS31" s="12">
        <v>2</v>
      </c>
      <c r="AT31" s="12">
        <v>21.1</v>
      </c>
      <c r="AU31" s="12"/>
      <c r="AW31" s="15" t="str">
        <f t="shared" si="0"/>
        <v>Cu</v>
      </c>
      <c r="AX31" s="16">
        <f t="shared" si="10"/>
        <v>-19</v>
      </c>
      <c r="AY31" s="17">
        <f t="shared" si="11"/>
        <v>-1.8026565464895637E-2</v>
      </c>
      <c r="AZ31" s="18">
        <f t="shared" si="12"/>
        <v>-0.55005000000000059</v>
      </c>
      <c r="BA31" s="17">
        <f t="shared" si="13"/>
        <v>-7.0763455412783685E-2</v>
      </c>
      <c r="BB31" s="18">
        <f t="shared" si="14"/>
        <v>-3.8988199999999997</v>
      </c>
      <c r="BC31" s="17">
        <f t="shared" si="15"/>
        <v>-0.54668566156365761</v>
      </c>
    </row>
    <row r="32" spans="1:55" ht="15.75" x14ac:dyDescent="0.25">
      <c r="A32" s="10" t="s">
        <v>46</v>
      </c>
      <c r="B32" s="12">
        <v>1053</v>
      </c>
      <c r="C32" s="12">
        <v>303.26821000000001</v>
      </c>
      <c r="D32" s="12">
        <v>374.80694999999997</v>
      </c>
      <c r="E32" s="12">
        <v>319341</v>
      </c>
      <c r="F32" s="12">
        <v>32.99</v>
      </c>
      <c r="G32" s="12">
        <v>4150</v>
      </c>
      <c r="H32" s="12" t="s">
        <v>46</v>
      </c>
      <c r="I32" s="12"/>
      <c r="J32" s="13">
        <f t="shared" si="1"/>
        <v>1311.8243249999998</v>
      </c>
      <c r="K32" s="13">
        <f t="shared" si="2"/>
        <v>-1008.5561149999999</v>
      </c>
      <c r="L32" s="13">
        <f t="shared" si="3"/>
        <v>1615.0925349999998</v>
      </c>
      <c r="N32" s="10" t="s">
        <v>46</v>
      </c>
      <c r="O32" s="12">
        <v>1053</v>
      </c>
      <c r="P32" s="12">
        <v>303.26821000000001</v>
      </c>
      <c r="Q32" s="12">
        <v>374.80694999999997</v>
      </c>
      <c r="R32" s="12">
        <v>319341</v>
      </c>
      <c r="S32" s="12">
        <v>32.99</v>
      </c>
      <c r="T32" s="12">
        <v>4150</v>
      </c>
      <c r="U32" s="12" t="s">
        <v>46</v>
      </c>
      <c r="V32" s="12"/>
      <c r="W32" s="13">
        <f t="shared" si="4"/>
        <v>1311.8243249999998</v>
      </c>
      <c r="X32" s="13">
        <f t="shared" si="5"/>
        <v>-1008.5561149999999</v>
      </c>
      <c r="Y32" s="14">
        <f t="shared" si="6"/>
        <v>1615.0925349999998</v>
      </c>
      <c r="AA32" s="10" t="s">
        <v>46</v>
      </c>
      <c r="AB32" s="19">
        <v>1035</v>
      </c>
      <c r="AC32" s="19">
        <v>267.09316999999999</v>
      </c>
      <c r="AD32" s="19">
        <v>244.47138000000001</v>
      </c>
      <c r="AE32" s="19">
        <v>276441</v>
      </c>
      <c r="AF32" s="19">
        <v>32.99</v>
      </c>
      <c r="AG32" s="19">
        <v>1600</v>
      </c>
      <c r="AH32" s="19" t="s">
        <v>46</v>
      </c>
      <c r="AI32" s="4"/>
      <c r="AJ32" s="13">
        <f t="shared" si="7"/>
        <v>855.64983000000007</v>
      </c>
      <c r="AK32" s="13">
        <f t="shared" si="8"/>
        <v>-588.55666000000008</v>
      </c>
      <c r="AL32" s="14">
        <f t="shared" si="9"/>
        <v>1122.7429999999999</v>
      </c>
      <c r="AM32" s="4"/>
      <c r="AN32" s="10" t="s">
        <v>46</v>
      </c>
      <c r="AO32" s="19">
        <v>1017</v>
      </c>
      <c r="AP32" s="19">
        <v>249.08695</v>
      </c>
      <c r="AQ32" s="19">
        <v>204.60462999999999</v>
      </c>
      <c r="AR32" s="19">
        <v>253321</v>
      </c>
      <c r="AS32" s="19">
        <v>32.99</v>
      </c>
      <c r="AT32" s="19">
        <v>1120</v>
      </c>
      <c r="AU32" s="19"/>
      <c r="AW32" s="15" t="str">
        <f t="shared" si="0"/>
        <v>Fe</v>
      </c>
      <c r="AX32" s="16">
        <f t="shared" si="10"/>
        <v>-36</v>
      </c>
      <c r="AY32" s="17">
        <f t="shared" si="11"/>
        <v>-3.4188034188034191E-2</v>
      </c>
      <c r="AZ32" s="18">
        <f t="shared" si="12"/>
        <v>-54.181260000000009</v>
      </c>
      <c r="BA32" s="17">
        <f t="shared" si="13"/>
        <v>-0.17865789493729003</v>
      </c>
      <c r="BB32" s="18">
        <f t="shared" si="14"/>
        <v>-170.20231999999999</v>
      </c>
      <c r="BC32" s="17">
        <f t="shared" si="15"/>
        <v>-0.4541066274251318</v>
      </c>
    </row>
    <row r="33" spans="1:59" ht="15.75" x14ac:dyDescent="0.25">
      <c r="A33" s="10" t="s">
        <v>47</v>
      </c>
      <c r="B33" s="12">
        <v>1053</v>
      </c>
      <c r="C33" s="12">
        <v>66.45196</v>
      </c>
      <c r="D33" s="12">
        <v>34.413269999999997</v>
      </c>
      <c r="E33" s="12">
        <v>69974</v>
      </c>
      <c r="F33" s="12">
        <v>14.47</v>
      </c>
      <c r="G33" s="12">
        <v>312.58</v>
      </c>
      <c r="H33" s="12" t="s">
        <v>47</v>
      </c>
      <c r="I33" s="12"/>
      <c r="J33" s="13">
        <f t="shared" si="1"/>
        <v>120.44644499999998</v>
      </c>
      <c r="K33" s="13">
        <f t="shared" si="2"/>
        <v>-53.994484999999983</v>
      </c>
      <c r="L33" s="13">
        <f t="shared" si="3"/>
        <v>186.89840499999997</v>
      </c>
      <c r="N33" s="10" t="s">
        <v>47</v>
      </c>
      <c r="O33" s="12">
        <v>1053</v>
      </c>
      <c r="P33" s="12">
        <v>66.45196</v>
      </c>
      <c r="Q33" s="12">
        <v>34.413269999999997</v>
      </c>
      <c r="R33" s="12">
        <v>69974</v>
      </c>
      <c r="S33" s="12">
        <v>14.47</v>
      </c>
      <c r="T33" s="12">
        <v>312.58</v>
      </c>
      <c r="U33" s="12" t="s">
        <v>47</v>
      </c>
      <c r="V33" s="12"/>
      <c r="W33" s="13">
        <f t="shared" si="4"/>
        <v>120.44644499999998</v>
      </c>
      <c r="X33" s="13">
        <f t="shared" si="5"/>
        <v>-53.994484999999983</v>
      </c>
      <c r="Y33" s="14">
        <f t="shared" si="6"/>
        <v>186.89840499999997</v>
      </c>
      <c r="AA33" s="10" t="s">
        <v>47</v>
      </c>
      <c r="AB33" s="12">
        <v>1042</v>
      </c>
      <c r="AC33" s="12">
        <v>64.683390000000003</v>
      </c>
      <c r="AD33" s="12">
        <v>29.69265</v>
      </c>
      <c r="AE33" s="12">
        <v>67400</v>
      </c>
      <c r="AF33" s="12">
        <v>14.47</v>
      </c>
      <c r="AG33" s="12">
        <v>175</v>
      </c>
      <c r="AH33" s="12" t="s">
        <v>47</v>
      </c>
      <c r="AI33" s="4"/>
      <c r="AJ33" s="13">
        <f t="shared" si="7"/>
        <v>103.92427499999999</v>
      </c>
      <c r="AK33" s="13">
        <f t="shared" si="8"/>
        <v>-39.240884999999992</v>
      </c>
      <c r="AL33" s="14">
        <f t="shared" si="9"/>
        <v>168.607665</v>
      </c>
      <c r="AM33" s="4"/>
      <c r="AN33" s="10" t="s">
        <v>47</v>
      </c>
      <c r="AO33" s="12">
        <v>1038</v>
      </c>
      <c r="AP33" s="12">
        <v>64.264529999999993</v>
      </c>
      <c r="AQ33" s="12">
        <v>28.97072</v>
      </c>
      <c r="AR33" s="12">
        <v>66707</v>
      </c>
      <c r="AS33" s="12">
        <v>14.47</v>
      </c>
      <c r="AT33" s="12">
        <v>166.02</v>
      </c>
      <c r="AU33" s="12"/>
      <c r="AW33" s="15" t="str">
        <f t="shared" si="0"/>
        <v>Mn</v>
      </c>
      <c r="AX33" s="16">
        <f t="shared" si="10"/>
        <v>-15</v>
      </c>
      <c r="AY33" s="17">
        <f t="shared" si="11"/>
        <v>-1.4245014245014245E-2</v>
      </c>
      <c r="AZ33" s="18">
        <f t="shared" si="12"/>
        <v>-2.1874300000000062</v>
      </c>
      <c r="BA33" s="17">
        <f t="shared" si="13"/>
        <v>-3.2917463984508601E-2</v>
      </c>
      <c r="BB33" s="18">
        <f t="shared" si="14"/>
        <v>-5.4425499999999971</v>
      </c>
      <c r="BC33" s="17">
        <f t="shared" si="15"/>
        <v>-0.15815265448473795</v>
      </c>
    </row>
    <row r="34" spans="1:59" ht="15.75" x14ac:dyDescent="0.25">
      <c r="A34" s="10" t="s">
        <v>48</v>
      </c>
      <c r="B34" s="12">
        <v>3</v>
      </c>
      <c r="C34" s="12">
        <v>0.14333000000000001</v>
      </c>
      <c r="D34" s="12">
        <v>0.15503</v>
      </c>
      <c r="E34" s="12">
        <v>0.43</v>
      </c>
      <c r="F34" s="12">
        <v>0.03</v>
      </c>
      <c r="G34" s="12">
        <v>0.32</v>
      </c>
      <c r="H34" s="12" t="s">
        <v>48</v>
      </c>
      <c r="I34" s="12"/>
      <c r="J34" s="13">
        <f t="shared" si="1"/>
        <v>0.542605</v>
      </c>
      <c r="K34" s="13">
        <f t="shared" si="2"/>
        <v>-0.39927499999999999</v>
      </c>
      <c r="L34" s="13">
        <f t="shared" si="3"/>
        <v>0.68593499999999996</v>
      </c>
      <c r="N34" s="10" t="s">
        <v>48</v>
      </c>
      <c r="O34" s="12">
        <v>3</v>
      </c>
      <c r="P34" s="12">
        <v>0.14333000000000001</v>
      </c>
      <c r="Q34" s="12">
        <v>0.15503</v>
      </c>
      <c r="R34" s="12">
        <v>0.43</v>
      </c>
      <c r="S34" s="12">
        <v>0.03</v>
      </c>
      <c r="T34" s="12">
        <v>0.32</v>
      </c>
      <c r="U34" s="12" t="s">
        <v>48</v>
      </c>
      <c r="V34" s="12"/>
      <c r="W34" s="13">
        <f t="shared" si="4"/>
        <v>0.542605</v>
      </c>
      <c r="X34" s="13">
        <f t="shared" si="5"/>
        <v>-0.39927499999999999</v>
      </c>
      <c r="Y34" s="13">
        <f t="shared" si="6"/>
        <v>0.68593499999999996</v>
      </c>
      <c r="AA34" s="10" t="s">
        <v>48</v>
      </c>
      <c r="AB34" s="12">
        <v>3</v>
      </c>
      <c r="AC34" s="12">
        <v>0.14333000000000001</v>
      </c>
      <c r="AD34" s="12">
        <v>0.15503</v>
      </c>
      <c r="AE34" s="12">
        <v>0.43</v>
      </c>
      <c r="AF34" s="12">
        <v>0.03</v>
      </c>
      <c r="AG34" s="12">
        <v>0.32</v>
      </c>
      <c r="AH34" s="12" t="s">
        <v>48</v>
      </c>
      <c r="AI34" s="4"/>
      <c r="AJ34" s="13">
        <f t="shared" si="7"/>
        <v>0.542605</v>
      </c>
      <c r="AK34" s="13">
        <f t="shared" si="8"/>
        <v>-0.39927499999999999</v>
      </c>
      <c r="AL34" s="13">
        <f t="shared" si="9"/>
        <v>0.68593499999999996</v>
      </c>
      <c r="AM34" s="4"/>
      <c r="AN34" s="10" t="s">
        <v>48</v>
      </c>
      <c r="AO34" s="12">
        <v>3</v>
      </c>
      <c r="AP34" s="12">
        <v>0.14333000000000001</v>
      </c>
      <c r="AQ34" s="12">
        <v>0.15503</v>
      </c>
      <c r="AR34" s="12">
        <v>0.43</v>
      </c>
      <c r="AS34" s="12">
        <v>0.03</v>
      </c>
      <c r="AT34" s="12">
        <v>0.32</v>
      </c>
      <c r="AU34" s="12"/>
      <c r="AW34" s="15" t="str">
        <f t="shared" si="0"/>
        <v>Se</v>
      </c>
      <c r="AX34" s="16">
        <f t="shared" si="10"/>
        <v>0</v>
      </c>
      <c r="AY34" s="17">
        <f t="shared" si="11"/>
        <v>0</v>
      </c>
      <c r="AZ34" s="18">
        <f t="shared" si="12"/>
        <v>0</v>
      </c>
      <c r="BA34" s="17">
        <f t="shared" si="13"/>
        <v>0</v>
      </c>
      <c r="BB34" s="18">
        <f t="shared" si="14"/>
        <v>0</v>
      </c>
      <c r="BC34" s="17">
        <f t="shared" si="15"/>
        <v>0</v>
      </c>
    </row>
    <row r="35" spans="1:59" ht="15.75" x14ac:dyDescent="0.25">
      <c r="A35" s="10" t="s">
        <v>49</v>
      </c>
      <c r="B35" s="12">
        <v>1053</v>
      </c>
      <c r="C35" s="12">
        <v>24.69792</v>
      </c>
      <c r="D35" s="12">
        <v>37.313580000000002</v>
      </c>
      <c r="E35" s="12">
        <v>26007</v>
      </c>
      <c r="F35" s="12">
        <v>3.7</v>
      </c>
      <c r="G35" s="12">
        <v>1000</v>
      </c>
      <c r="H35" s="12" t="s">
        <v>49</v>
      </c>
      <c r="I35" s="12"/>
      <c r="J35" s="13">
        <f t="shared" si="1"/>
        <v>130.59753000000001</v>
      </c>
      <c r="K35" s="13">
        <f t="shared" si="2"/>
        <v>-105.89961000000001</v>
      </c>
      <c r="L35" s="13">
        <f t="shared" si="3"/>
        <v>155.29545000000002</v>
      </c>
      <c r="N35" s="10" t="s">
        <v>49</v>
      </c>
      <c r="O35" s="12">
        <v>1053</v>
      </c>
      <c r="P35" s="12">
        <v>24.69792</v>
      </c>
      <c r="Q35" s="12">
        <v>37.313580000000002</v>
      </c>
      <c r="R35" s="12">
        <v>26007</v>
      </c>
      <c r="S35" s="12">
        <v>3.7</v>
      </c>
      <c r="T35" s="12">
        <v>1000</v>
      </c>
      <c r="U35" s="12" t="s">
        <v>49</v>
      </c>
      <c r="V35" s="12"/>
      <c r="W35" s="13">
        <f t="shared" si="4"/>
        <v>130.59753000000001</v>
      </c>
      <c r="X35" s="13">
        <f t="shared" si="5"/>
        <v>-105.89961000000001</v>
      </c>
      <c r="Y35" s="14">
        <f t="shared" si="6"/>
        <v>155.29545000000002</v>
      </c>
      <c r="AA35" s="10" t="s">
        <v>49</v>
      </c>
      <c r="AB35" s="12">
        <v>1045</v>
      </c>
      <c r="AC35" s="12">
        <v>22.508050000000001</v>
      </c>
      <c r="AD35" s="12">
        <v>15.252470000000001</v>
      </c>
      <c r="AE35" s="12">
        <v>23521</v>
      </c>
      <c r="AF35" s="12">
        <v>3.7</v>
      </c>
      <c r="AG35" s="12">
        <v>155</v>
      </c>
      <c r="AH35" s="12" t="s">
        <v>49</v>
      </c>
      <c r="AI35" s="4"/>
      <c r="AJ35" s="13">
        <f t="shared" si="7"/>
        <v>53.383645000000001</v>
      </c>
      <c r="AK35" s="13">
        <f t="shared" si="8"/>
        <v>-30.875595000000001</v>
      </c>
      <c r="AL35" s="14">
        <f t="shared" si="9"/>
        <v>75.891694999999999</v>
      </c>
      <c r="AM35" s="4"/>
      <c r="AN35" s="10" t="s">
        <v>49</v>
      </c>
      <c r="AO35" s="12">
        <v>1031</v>
      </c>
      <c r="AP35" s="12">
        <v>21.230329999999999</v>
      </c>
      <c r="AQ35" s="12">
        <v>10.3363</v>
      </c>
      <c r="AR35" s="12">
        <v>21888</v>
      </c>
      <c r="AS35" s="12">
        <v>3.7</v>
      </c>
      <c r="AT35" s="12">
        <v>74.83</v>
      </c>
      <c r="AU35" s="12"/>
      <c r="AW35" s="15" t="str">
        <f t="shared" si="0"/>
        <v>Zn</v>
      </c>
      <c r="AX35" s="16">
        <f t="shared" si="10"/>
        <v>-22</v>
      </c>
      <c r="AY35" s="17">
        <f t="shared" si="11"/>
        <v>-2.0892687559354226E-2</v>
      </c>
      <c r="AZ35" s="18">
        <f t="shared" si="12"/>
        <v>-3.4675900000000013</v>
      </c>
      <c r="BA35" s="17">
        <f t="shared" si="13"/>
        <v>-0.14040008227413489</v>
      </c>
      <c r="BB35" s="18">
        <f t="shared" si="14"/>
        <v>-26.97728</v>
      </c>
      <c r="BC35" s="17">
        <f t="shared" si="15"/>
        <v>-0.72298825253433197</v>
      </c>
    </row>
    <row r="36" spans="1:59" ht="15.75" x14ac:dyDescent="0.25">
      <c r="A36" s="10"/>
      <c r="B36" s="12"/>
      <c r="C36" s="12"/>
      <c r="D36" s="12"/>
      <c r="E36" s="12"/>
      <c r="F36" s="12"/>
      <c r="G36" s="12"/>
      <c r="H36" s="12"/>
      <c r="I36" s="12"/>
      <c r="J36" s="13"/>
      <c r="K36" s="13"/>
      <c r="L36" s="13"/>
      <c r="N36" s="10"/>
      <c r="O36" s="12"/>
      <c r="P36" s="12"/>
      <c r="Q36" s="12"/>
      <c r="R36" s="12"/>
      <c r="S36" s="12"/>
      <c r="T36" s="12"/>
      <c r="U36" s="12"/>
      <c r="V36" s="12"/>
      <c r="W36" s="13"/>
      <c r="X36" s="13"/>
      <c r="Y36" s="14"/>
      <c r="AA36" s="10"/>
      <c r="AB36" s="12"/>
      <c r="AC36" s="12"/>
      <c r="AD36" s="12"/>
      <c r="AE36" s="12"/>
      <c r="AF36" s="12"/>
      <c r="AG36" s="12"/>
      <c r="AH36" s="12"/>
      <c r="AI36" s="4"/>
      <c r="AJ36" s="13"/>
      <c r="AK36" s="13"/>
      <c r="AL36" s="14"/>
      <c r="AM36" s="4"/>
      <c r="AN36" s="10"/>
      <c r="AO36" s="12"/>
      <c r="AP36" s="12"/>
      <c r="AQ36" s="12"/>
      <c r="AR36" s="12"/>
      <c r="AS36" s="12"/>
      <c r="AT36" s="12"/>
      <c r="AU36" s="12"/>
      <c r="AW36" s="15"/>
      <c r="AX36" s="16"/>
      <c r="AY36" s="17"/>
      <c r="AZ36" s="18"/>
      <c r="BA36" s="17"/>
      <c r="BB36" s="18"/>
      <c r="BC36" s="17"/>
    </row>
    <row r="38" spans="1:59" x14ac:dyDescent="0.2">
      <c r="O38" s="20"/>
      <c r="P38" s="20"/>
      <c r="Q38" s="20"/>
    </row>
    <row r="39" spans="1:59" ht="15" thickBot="1" x14ac:dyDescent="0.25"/>
    <row r="40" spans="1:59" ht="15" customHeight="1" x14ac:dyDescent="0.2">
      <c r="N40" s="5" t="s">
        <v>51</v>
      </c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N40" s="5" t="s">
        <v>51</v>
      </c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</row>
    <row r="41" spans="1:59" ht="15" customHeight="1" x14ac:dyDescent="0.2">
      <c r="N41" s="21" t="s">
        <v>52</v>
      </c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N41" s="21" t="s">
        <v>52</v>
      </c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</row>
    <row r="42" spans="1:59" ht="15" customHeight="1" x14ac:dyDescent="0.2">
      <c r="N42" s="21" t="s">
        <v>53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N42" s="21" t="s">
        <v>53</v>
      </c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</row>
    <row r="43" spans="1:59" ht="30" x14ac:dyDescent="0.2">
      <c r="N43" s="10"/>
      <c r="O43" s="11" t="s">
        <v>21</v>
      </c>
      <c r="P43" s="11" t="s">
        <v>22</v>
      </c>
      <c r="Q43" s="11" t="s">
        <v>23</v>
      </c>
      <c r="R43" s="11" t="s">
        <v>24</v>
      </c>
      <c r="S43" s="11" t="s">
        <v>25</v>
      </c>
      <c r="T43" s="11" t="s">
        <v>26</v>
      </c>
      <c r="U43" s="11" t="s">
        <v>27</v>
      </c>
      <c r="V43" s="11" t="s">
        <v>28</v>
      </c>
      <c r="W43" s="11" t="s">
        <v>29</v>
      </c>
      <c r="X43" s="11" t="s">
        <v>30</v>
      </c>
      <c r="Y43" s="11" t="s">
        <v>31</v>
      </c>
      <c r="Z43" s="11" t="s">
        <v>32</v>
      </c>
      <c r="AA43" s="11" t="s">
        <v>33</v>
      </c>
      <c r="AB43" s="11" t="s">
        <v>34</v>
      </c>
      <c r="AC43" s="11" t="s">
        <v>35</v>
      </c>
      <c r="AD43" s="11" t="s">
        <v>36</v>
      </c>
      <c r="AE43" s="11" t="s">
        <v>50</v>
      </c>
      <c r="AF43" s="11" t="s">
        <v>37</v>
      </c>
      <c r="AG43" s="11" t="s">
        <v>38</v>
      </c>
      <c r="AN43" s="10"/>
      <c r="AO43" s="11" t="s">
        <v>21</v>
      </c>
      <c r="AP43" s="11" t="s">
        <v>22</v>
      </c>
      <c r="AQ43" s="11" t="s">
        <v>23</v>
      </c>
      <c r="AR43" s="11" t="s">
        <v>24</v>
      </c>
      <c r="AS43" s="11" t="s">
        <v>25</v>
      </c>
      <c r="AT43" s="11" t="s">
        <v>26</v>
      </c>
      <c r="AU43" s="11" t="s">
        <v>27</v>
      </c>
      <c r="AV43" s="11" t="s">
        <v>28</v>
      </c>
      <c r="AW43" s="11" t="s">
        <v>29</v>
      </c>
      <c r="AX43" s="11" t="s">
        <v>30</v>
      </c>
      <c r="AY43" s="11" t="s">
        <v>31</v>
      </c>
      <c r="AZ43" s="11" t="s">
        <v>32</v>
      </c>
      <c r="BA43" s="11" t="s">
        <v>33</v>
      </c>
      <c r="BB43" s="11" t="s">
        <v>34</v>
      </c>
      <c r="BC43" s="11" t="s">
        <v>35</v>
      </c>
      <c r="BD43" s="11" t="s">
        <v>36</v>
      </c>
      <c r="BE43" s="11" t="s">
        <v>50</v>
      </c>
      <c r="BF43" s="11" t="s">
        <v>37</v>
      </c>
      <c r="BG43" s="11" t="s">
        <v>38</v>
      </c>
    </row>
    <row r="44" spans="1:59" ht="15" x14ac:dyDescent="0.2">
      <c r="N44" s="23" t="s">
        <v>21</v>
      </c>
      <c r="O44" s="24">
        <v>1</v>
      </c>
      <c r="P44" s="24">
        <v>0.30503999999999998</v>
      </c>
      <c r="Q44" s="25">
        <v>-0.29981999999999998</v>
      </c>
      <c r="R44" s="25">
        <v>-0.26673999999999998</v>
      </c>
      <c r="S44" s="25">
        <v>-0.26573000000000002</v>
      </c>
      <c r="T44" s="25">
        <v>-0.28070000000000001</v>
      </c>
      <c r="U44" s="25">
        <v>-0.27714</v>
      </c>
      <c r="V44" s="24">
        <v>0.22567999999999999</v>
      </c>
      <c r="W44" s="24">
        <v>0.13791999999999999</v>
      </c>
      <c r="X44" s="24">
        <v>0.12216</v>
      </c>
      <c r="Y44" s="24">
        <v>0.23926</v>
      </c>
      <c r="Z44" s="24">
        <v>0.20599999999999999</v>
      </c>
      <c r="AA44" s="24">
        <v>9.6990000000000007E-2</v>
      </c>
      <c r="AB44" s="25">
        <v>-8.7720000000000006E-2</v>
      </c>
      <c r="AC44" s="24">
        <v>9.0359999999999996E-2</v>
      </c>
      <c r="AD44" s="25">
        <v>-5.212E-2</v>
      </c>
      <c r="AE44" s="24">
        <v>0.21243000000000001</v>
      </c>
      <c r="AF44" s="24">
        <v>0.31128</v>
      </c>
      <c r="AG44" s="24">
        <v>0.19359999999999999</v>
      </c>
      <c r="AN44" s="23" t="s">
        <v>21</v>
      </c>
      <c r="AO44" s="24">
        <v>1</v>
      </c>
      <c r="AP44" s="24">
        <v>0.35816999999999999</v>
      </c>
      <c r="AQ44" s="25">
        <v>-0.31219000000000002</v>
      </c>
      <c r="AR44" s="25">
        <v>-0.27143</v>
      </c>
      <c r="AS44" s="25">
        <v>-0.27027000000000001</v>
      </c>
      <c r="AT44" s="25">
        <v>-0.28199000000000002</v>
      </c>
      <c r="AU44" s="25">
        <v>-0.28015000000000001</v>
      </c>
      <c r="AV44" s="24">
        <v>0.21776999999999999</v>
      </c>
      <c r="AW44" s="24">
        <v>0.19811000000000001</v>
      </c>
      <c r="AX44" s="24">
        <v>0.10458000000000001</v>
      </c>
      <c r="AY44" s="24">
        <v>0.22570000000000001</v>
      </c>
      <c r="AZ44" s="24">
        <v>0.21145</v>
      </c>
      <c r="BA44" s="24">
        <v>0.20773</v>
      </c>
      <c r="BB44" s="25">
        <v>-8.0519999999999994E-2</v>
      </c>
      <c r="BC44" s="24">
        <v>8.4229999999999999E-2</v>
      </c>
      <c r="BD44" s="25">
        <v>-5.9470000000000002E-2</v>
      </c>
      <c r="BE44" s="24">
        <v>0.26057999999999998</v>
      </c>
      <c r="BF44" s="24">
        <v>0.4078</v>
      </c>
      <c r="BG44" s="24">
        <v>0.24662000000000001</v>
      </c>
    </row>
    <row r="45" spans="1:59" ht="15" x14ac:dyDescent="0.2">
      <c r="N45" s="23" t="s">
        <v>22</v>
      </c>
      <c r="O45" s="24">
        <v>0.30503999999999998</v>
      </c>
      <c r="P45" s="24">
        <v>1</v>
      </c>
      <c r="Q45" s="25">
        <v>-0.35185</v>
      </c>
      <c r="R45" s="25">
        <v>-0.20357</v>
      </c>
      <c r="S45" s="25">
        <v>-0.20141999999999999</v>
      </c>
      <c r="T45" s="25">
        <v>-0.12781000000000001</v>
      </c>
      <c r="U45" s="25">
        <v>-0.11804000000000001</v>
      </c>
      <c r="V45" s="24">
        <v>6.9129999999999997E-2</v>
      </c>
      <c r="W45" s="24">
        <v>0.29871999999999999</v>
      </c>
      <c r="X45" s="25">
        <v>-0.26101999999999997</v>
      </c>
      <c r="Y45" s="25">
        <v>-7.1199999999999999E-2</v>
      </c>
      <c r="Z45" s="24">
        <v>6.3909999999999995E-2</v>
      </c>
      <c r="AA45" s="24">
        <v>0.61983999999999995</v>
      </c>
      <c r="AB45" s="25">
        <v>-8.1799999999999998E-3</v>
      </c>
      <c r="AC45" s="24">
        <v>1.1769999999999999E-2</v>
      </c>
      <c r="AD45" s="25">
        <v>-1.5440000000000001E-2</v>
      </c>
      <c r="AE45" s="24">
        <v>0.43308999999999997</v>
      </c>
      <c r="AF45" s="24">
        <v>0.58528000000000002</v>
      </c>
      <c r="AG45" s="24">
        <v>0.57748999999999995</v>
      </c>
      <c r="AN45" s="23" t="s">
        <v>22</v>
      </c>
      <c r="AO45" s="24">
        <v>0.35816999999999999</v>
      </c>
      <c r="AP45" s="24">
        <v>1</v>
      </c>
      <c r="AQ45" s="25">
        <v>-0.32861000000000001</v>
      </c>
      <c r="AR45" s="25">
        <v>-0.191</v>
      </c>
      <c r="AS45" s="25">
        <v>-0.18984000000000001</v>
      </c>
      <c r="AT45" s="25">
        <v>-0.1</v>
      </c>
      <c r="AU45" s="25">
        <v>-9.9959999999999993E-2</v>
      </c>
      <c r="AV45" s="24">
        <v>7.3730000000000004E-2</v>
      </c>
      <c r="AW45" s="24">
        <v>0.30327999999999999</v>
      </c>
      <c r="AX45" s="25">
        <v>-0.25713000000000003</v>
      </c>
      <c r="AY45" s="25">
        <v>-7.4789999999999995E-2</v>
      </c>
      <c r="AZ45" s="24">
        <v>6.3820000000000002E-2</v>
      </c>
      <c r="BA45" s="24">
        <v>0.62885000000000002</v>
      </c>
      <c r="BB45" s="25">
        <v>-3.9300000000000003E-3</v>
      </c>
      <c r="BC45" s="24">
        <v>6.96E-3</v>
      </c>
      <c r="BD45" s="25">
        <v>-1.282E-2</v>
      </c>
      <c r="BE45" s="24">
        <v>0.39456999999999998</v>
      </c>
      <c r="BF45" s="24">
        <v>0.61482999999999999</v>
      </c>
      <c r="BG45" s="24">
        <v>0.61802000000000001</v>
      </c>
    </row>
    <row r="46" spans="1:59" ht="15" x14ac:dyDescent="0.2">
      <c r="N46" s="23" t="s">
        <v>23</v>
      </c>
      <c r="O46" s="25">
        <v>-0.29981999999999998</v>
      </c>
      <c r="P46" s="25">
        <v>-0.35185</v>
      </c>
      <c r="Q46" s="24">
        <v>1</v>
      </c>
      <c r="R46" s="24">
        <v>0.97053999999999996</v>
      </c>
      <c r="S46" s="24">
        <v>0.9698</v>
      </c>
      <c r="T46" s="24">
        <v>0.87900999999999996</v>
      </c>
      <c r="U46" s="24">
        <v>0.87660000000000005</v>
      </c>
      <c r="V46" s="25">
        <v>-1.7809999999999999E-2</v>
      </c>
      <c r="W46" s="24">
        <v>0.2727</v>
      </c>
      <c r="X46" s="25">
        <v>-0.64712000000000003</v>
      </c>
      <c r="Y46" s="25">
        <v>-0.75460000000000005</v>
      </c>
      <c r="Z46" s="25">
        <v>-0.83204999999999996</v>
      </c>
      <c r="AA46" s="24">
        <v>3.7830000000000003E-2</v>
      </c>
      <c r="AB46" s="24">
        <v>0.40212999999999999</v>
      </c>
      <c r="AC46" s="25">
        <v>-0.40684999999999999</v>
      </c>
      <c r="AD46" s="24">
        <v>0.14574999999999999</v>
      </c>
      <c r="AE46" s="25">
        <v>-0.41064000000000001</v>
      </c>
      <c r="AF46" s="25">
        <v>-0.16194</v>
      </c>
      <c r="AG46" s="25">
        <v>-0.10697</v>
      </c>
      <c r="AN46" s="23" t="s">
        <v>23</v>
      </c>
      <c r="AO46" s="25">
        <v>-0.31219000000000002</v>
      </c>
      <c r="AP46" s="25">
        <v>-0.32861000000000001</v>
      </c>
      <c r="AQ46" s="24">
        <v>1</v>
      </c>
      <c r="AR46" s="24">
        <v>0.96960999999999997</v>
      </c>
      <c r="AS46" s="24">
        <v>0.96889999999999998</v>
      </c>
      <c r="AT46" s="24">
        <v>0.87041999999999997</v>
      </c>
      <c r="AU46" s="24">
        <v>0.87060999999999999</v>
      </c>
      <c r="AV46" s="25">
        <v>-5.8889999999999998E-2</v>
      </c>
      <c r="AW46" s="24">
        <v>0.20682</v>
      </c>
      <c r="AX46" s="25">
        <v>-0.64480999999999999</v>
      </c>
      <c r="AY46" s="25">
        <v>-0.74744999999999995</v>
      </c>
      <c r="AZ46" s="25">
        <v>-0.83606999999999998</v>
      </c>
      <c r="BA46" s="25">
        <v>-8.1659999999999996E-2</v>
      </c>
      <c r="BB46" s="24">
        <v>0.40239999999999998</v>
      </c>
      <c r="BC46" s="25">
        <v>-0.40744999999999998</v>
      </c>
      <c r="BD46" s="24">
        <v>0.14438999999999999</v>
      </c>
      <c r="BE46" s="25">
        <v>-0.39036999999999999</v>
      </c>
      <c r="BF46" s="25">
        <v>-0.17047999999999999</v>
      </c>
      <c r="BG46" s="25">
        <v>-0.15670000000000001</v>
      </c>
    </row>
    <row r="47" spans="1:59" ht="15" x14ac:dyDescent="0.2">
      <c r="N47" s="23" t="s">
        <v>24</v>
      </c>
      <c r="O47" s="25">
        <v>-0.26673999999999998</v>
      </c>
      <c r="P47" s="25">
        <v>-0.20357</v>
      </c>
      <c r="Q47" s="24">
        <v>0.97053999999999996</v>
      </c>
      <c r="R47" s="24">
        <v>1</v>
      </c>
      <c r="S47" s="24">
        <v>0.99968000000000001</v>
      </c>
      <c r="T47" s="24">
        <v>0.91349999999999998</v>
      </c>
      <c r="U47" s="24">
        <v>0.91139999999999999</v>
      </c>
      <c r="V47" s="25">
        <v>-1.7440000000000001E-2</v>
      </c>
      <c r="W47" s="24">
        <v>0.37569000000000002</v>
      </c>
      <c r="X47" s="25">
        <v>-0.72001999999999999</v>
      </c>
      <c r="Y47" s="25">
        <v>-0.81386000000000003</v>
      </c>
      <c r="Z47" s="25">
        <v>-0.82287999999999994</v>
      </c>
      <c r="AA47" s="24">
        <v>0.26778999999999997</v>
      </c>
      <c r="AB47" s="24">
        <v>0.40284999999999999</v>
      </c>
      <c r="AC47" s="25">
        <v>-0.40655999999999998</v>
      </c>
      <c r="AD47" s="24">
        <v>0.13850000000000001</v>
      </c>
      <c r="AE47" s="25">
        <v>-0.30266999999999999</v>
      </c>
      <c r="AF47" s="25">
        <v>-1.898E-2</v>
      </c>
      <c r="AG47" s="24">
        <v>4.829E-2</v>
      </c>
      <c r="AN47" s="23" t="s">
        <v>24</v>
      </c>
      <c r="AO47" s="25">
        <v>-0.27143</v>
      </c>
      <c r="AP47" s="25">
        <v>-0.191</v>
      </c>
      <c r="AQ47" s="24">
        <v>0.96960999999999997</v>
      </c>
      <c r="AR47" s="24">
        <v>1</v>
      </c>
      <c r="AS47" s="24">
        <v>0.99966999999999995</v>
      </c>
      <c r="AT47" s="24">
        <v>0.90620999999999996</v>
      </c>
      <c r="AU47" s="24">
        <v>0.90575000000000006</v>
      </c>
      <c r="AV47" s="25">
        <v>-5.9639999999999999E-2</v>
      </c>
      <c r="AW47" s="24">
        <v>0.29320000000000002</v>
      </c>
      <c r="AX47" s="25">
        <v>-0.71569000000000005</v>
      </c>
      <c r="AY47" s="25">
        <v>-0.80659000000000003</v>
      </c>
      <c r="AZ47" s="25">
        <v>-0.82816999999999996</v>
      </c>
      <c r="BA47" s="24">
        <v>0.10156</v>
      </c>
      <c r="BB47" s="24">
        <v>0.40686</v>
      </c>
      <c r="BC47" s="25">
        <v>-0.4113</v>
      </c>
      <c r="BD47" s="24">
        <v>0.14255999999999999</v>
      </c>
      <c r="BE47" s="25">
        <v>-0.30114999999999997</v>
      </c>
      <c r="BF47" s="25">
        <v>-5.1270000000000003E-2</v>
      </c>
      <c r="BG47" s="25">
        <v>-1.7760000000000001E-2</v>
      </c>
    </row>
    <row r="48" spans="1:59" ht="15" x14ac:dyDescent="0.2">
      <c r="N48" s="23" t="s">
        <v>25</v>
      </c>
      <c r="O48" s="25">
        <v>-0.26573000000000002</v>
      </c>
      <c r="P48" s="25">
        <v>-0.20141999999999999</v>
      </c>
      <c r="Q48" s="24">
        <v>0.9698</v>
      </c>
      <c r="R48" s="24">
        <v>0.99968000000000001</v>
      </c>
      <c r="S48" s="24">
        <v>1</v>
      </c>
      <c r="T48" s="24">
        <v>0.91386999999999996</v>
      </c>
      <c r="U48" s="24">
        <v>0.91173000000000004</v>
      </c>
      <c r="V48" s="25">
        <v>-1.634E-2</v>
      </c>
      <c r="W48" s="24">
        <v>0.38183</v>
      </c>
      <c r="X48" s="25">
        <v>-0.72009000000000001</v>
      </c>
      <c r="Y48" s="25">
        <v>-0.81338999999999995</v>
      </c>
      <c r="Z48" s="25">
        <v>-0.82101999999999997</v>
      </c>
      <c r="AA48" s="24">
        <v>0.27072000000000002</v>
      </c>
      <c r="AB48" s="24">
        <v>0.40221000000000001</v>
      </c>
      <c r="AC48" s="25">
        <v>-0.40590999999999999</v>
      </c>
      <c r="AD48" s="24">
        <v>0.13802</v>
      </c>
      <c r="AE48" s="25">
        <v>-0.30102000000000001</v>
      </c>
      <c r="AF48" s="25">
        <v>-1.8419999999999999E-2</v>
      </c>
      <c r="AG48" s="24">
        <v>4.9779999999999998E-2</v>
      </c>
      <c r="AN48" s="23" t="s">
        <v>25</v>
      </c>
      <c r="AO48" s="25">
        <v>-0.27027000000000001</v>
      </c>
      <c r="AP48" s="25">
        <v>-0.18984000000000001</v>
      </c>
      <c r="AQ48" s="24">
        <v>0.96889999999999998</v>
      </c>
      <c r="AR48" s="24">
        <v>0.99966999999999995</v>
      </c>
      <c r="AS48" s="24">
        <v>1</v>
      </c>
      <c r="AT48" s="24">
        <v>0.90647999999999995</v>
      </c>
      <c r="AU48" s="24">
        <v>0.90600999999999998</v>
      </c>
      <c r="AV48" s="25">
        <v>-5.9389999999999998E-2</v>
      </c>
      <c r="AW48" s="24">
        <v>0.29568</v>
      </c>
      <c r="AX48" s="25">
        <v>-0.71582999999999997</v>
      </c>
      <c r="AY48" s="25">
        <v>-0.80645999999999995</v>
      </c>
      <c r="AZ48" s="25">
        <v>-0.82701999999999998</v>
      </c>
      <c r="BA48" s="24">
        <v>0.10267999999999999</v>
      </c>
      <c r="BB48" s="24">
        <v>0.40648000000000001</v>
      </c>
      <c r="BC48" s="25">
        <v>-0.41093000000000002</v>
      </c>
      <c r="BD48" s="24">
        <v>0.14248</v>
      </c>
      <c r="BE48" s="25">
        <v>-0.30005999999999999</v>
      </c>
      <c r="BF48" s="25">
        <v>-5.1490000000000001E-2</v>
      </c>
      <c r="BG48" s="25">
        <v>-1.763E-2</v>
      </c>
    </row>
    <row r="49" spans="14:59" ht="15" x14ac:dyDescent="0.2">
      <c r="N49" s="23" t="s">
        <v>26</v>
      </c>
      <c r="O49" s="25">
        <v>-0.28070000000000001</v>
      </c>
      <c r="P49" s="25">
        <v>-0.12781000000000001</v>
      </c>
      <c r="Q49" s="24">
        <v>0.87900999999999996</v>
      </c>
      <c r="R49" s="24">
        <v>0.91349999999999998</v>
      </c>
      <c r="S49" s="24">
        <v>0.91386999999999996</v>
      </c>
      <c r="T49" s="24">
        <v>1</v>
      </c>
      <c r="U49" s="24">
        <v>0.99956999999999996</v>
      </c>
      <c r="V49" s="24">
        <v>1.1169999999999999E-2</v>
      </c>
      <c r="W49" s="24">
        <v>0.42291000000000001</v>
      </c>
      <c r="X49" s="25">
        <v>-0.74697999999999998</v>
      </c>
      <c r="Y49" s="25">
        <v>-0.82210000000000005</v>
      </c>
      <c r="Z49" s="25">
        <v>-0.69530999999999998</v>
      </c>
      <c r="AA49" s="24">
        <v>0.27762999999999999</v>
      </c>
      <c r="AB49" s="24">
        <v>0.32096000000000002</v>
      </c>
      <c r="AC49" s="25">
        <v>-0.32247999999999999</v>
      </c>
      <c r="AD49" s="24">
        <v>0.15939</v>
      </c>
      <c r="AE49" s="25">
        <v>-0.27842</v>
      </c>
      <c r="AF49" s="25">
        <v>-9.2099999999999994E-3</v>
      </c>
      <c r="AG49" s="24">
        <v>6.368E-2</v>
      </c>
      <c r="AN49" s="23" t="s">
        <v>26</v>
      </c>
      <c r="AO49" s="25">
        <v>-0.28199000000000002</v>
      </c>
      <c r="AP49" s="25">
        <v>-0.1</v>
      </c>
      <c r="AQ49" s="24">
        <v>0.87041999999999997</v>
      </c>
      <c r="AR49" s="24">
        <v>0.90620999999999996</v>
      </c>
      <c r="AS49" s="24">
        <v>0.90647999999999995</v>
      </c>
      <c r="AT49" s="24">
        <v>1</v>
      </c>
      <c r="AU49" s="24">
        <v>0.99956999999999996</v>
      </c>
      <c r="AV49" s="25">
        <v>-4.6260000000000003E-2</v>
      </c>
      <c r="AW49" s="24">
        <v>0.33944000000000002</v>
      </c>
      <c r="AX49" s="25">
        <v>-0.74182000000000003</v>
      </c>
      <c r="AY49" s="25">
        <v>-0.81676000000000004</v>
      </c>
      <c r="AZ49" s="25">
        <v>-0.69367999999999996</v>
      </c>
      <c r="BA49" s="24">
        <v>0.12712999999999999</v>
      </c>
      <c r="BB49" s="24">
        <v>0.33101999999999998</v>
      </c>
      <c r="BC49" s="25">
        <v>-0.33394000000000001</v>
      </c>
      <c r="BD49" s="24">
        <v>0.16907</v>
      </c>
      <c r="BE49" s="25">
        <v>-0.26957999999999999</v>
      </c>
      <c r="BF49" s="25">
        <v>-3.637E-2</v>
      </c>
      <c r="BG49" s="24">
        <v>3.7200000000000002E-3</v>
      </c>
    </row>
    <row r="50" spans="14:59" ht="15" x14ac:dyDescent="0.2">
      <c r="N50" s="23" t="s">
        <v>27</v>
      </c>
      <c r="O50" s="25">
        <v>-0.27714</v>
      </c>
      <c r="P50" s="25">
        <v>-0.11804000000000001</v>
      </c>
      <c r="Q50" s="24">
        <v>0.87660000000000005</v>
      </c>
      <c r="R50" s="24">
        <v>0.91139999999999999</v>
      </c>
      <c r="S50" s="24">
        <v>0.91173000000000004</v>
      </c>
      <c r="T50" s="24">
        <v>0.99956999999999996</v>
      </c>
      <c r="U50" s="24">
        <v>1</v>
      </c>
      <c r="V50" s="24">
        <v>7.7400000000000004E-3</v>
      </c>
      <c r="W50" s="24">
        <v>0.41732000000000002</v>
      </c>
      <c r="X50" s="25">
        <v>-0.74729999999999996</v>
      </c>
      <c r="Y50" s="25">
        <v>-0.82079000000000002</v>
      </c>
      <c r="Z50" s="25">
        <v>-0.69205000000000005</v>
      </c>
      <c r="AA50" s="24">
        <v>0.27461000000000002</v>
      </c>
      <c r="AB50" s="24">
        <v>0.32289000000000001</v>
      </c>
      <c r="AC50" s="25">
        <v>-0.32445000000000002</v>
      </c>
      <c r="AD50" s="24">
        <v>0.16009999999999999</v>
      </c>
      <c r="AE50" s="25">
        <v>-0.27444000000000002</v>
      </c>
      <c r="AF50" s="25">
        <v>-6.8399999999999997E-3</v>
      </c>
      <c r="AG50" s="24">
        <v>5.8229999999999997E-2</v>
      </c>
      <c r="AN50" s="23" t="s">
        <v>27</v>
      </c>
      <c r="AO50" s="25">
        <v>-0.28015000000000001</v>
      </c>
      <c r="AP50" s="25">
        <v>-9.9959999999999993E-2</v>
      </c>
      <c r="AQ50" s="24">
        <v>0.87060999999999999</v>
      </c>
      <c r="AR50" s="24">
        <v>0.90575000000000006</v>
      </c>
      <c r="AS50" s="24">
        <v>0.90600999999999998</v>
      </c>
      <c r="AT50" s="24">
        <v>0.99956999999999996</v>
      </c>
      <c r="AU50" s="24">
        <v>1</v>
      </c>
      <c r="AV50" s="25">
        <v>-4.7079999999999997E-2</v>
      </c>
      <c r="AW50" s="24">
        <v>0.33705000000000002</v>
      </c>
      <c r="AX50" s="25">
        <v>-0.74065000000000003</v>
      </c>
      <c r="AY50" s="25">
        <v>-0.81589</v>
      </c>
      <c r="AZ50" s="25">
        <v>-0.69342000000000004</v>
      </c>
      <c r="BA50" s="24">
        <v>0.12464</v>
      </c>
      <c r="BB50" s="24">
        <v>0.33215</v>
      </c>
      <c r="BC50" s="25">
        <v>-0.33524999999999999</v>
      </c>
      <c r="BD50" s="24">
        <v>0.17036999999999999</v>
      </c>
      <c r="BE50" s="25">
        <v>-0.26922000000000001</v>
      </c>
      <c r="BF50" s="25">
        <v>-3.5839999999999997E-2</v>
      </c>
      <c r="BG50" s="24">
        <v>6.0099999999999997E-3</v>
      </c>
    </row>
    <row r="51" spans="14:59" ht="15" x14ac:dyDescent="0.2">
      <c r="N51" s="23" t="s">
        <v>28</v>
      </c>
      <c r="O51" s="24">
        <v>0.22567999999999999</v>
      </c>
      <c r="P51" s="24">
        <v>6.9129999999999997E-2</v>
      </c>
      <c r="Q51" s="25">
        <v>-1.7809999999999999E-2</v>
      </c>
      <c r="R51" s="25">
        <v>-1.7440000000000001E-2</v>
      </c>
      <c r="S51" s="25">
        <v>-1.634E-2</v>
      </c>
      <c r="T51" s="24">
        <v>1.1169999999999999E-2</v>
      </c>
      <c r="U51" s="24">
        <v>7.7400000000000004E-3</v>
      </c>
      <c r="V51" s="24">
        <v>1</v>
      </c>
      <c r="W51" s="24">
        <v>0.41010000000000002</v>
      </c>
      <c r="X51" s="25">
        <v>-0.20233000000000001</v>
      </c>
      <c r="Y51" s="25">
        <v>-0.10038</v>
      </c>
      <c r="Z51" s="24">
        <v>0.24278</v>
      </c>
      <c r="AA51" s="24">
        <v>1.917E-2</v>
      </c>
      <c r="AB51" s="25">
        <v>-0.29065999999999997</v>
      </c>
      <c r="AC51" s="24">
        <v>0.29149000000000003</v>
      </c>
      <c r="AD51" s="25">
        <v>-0.30373</v>
      </c>
      <c r="AE51" s="24">
        <v>0.18321000000000001</v>
      </c>
      <c r="AF51" s="24">
        <v>0.10462</v>
      </c>
      <c r="AG51" s="24">
        <v>9.8489999999999994E-2</v>
      </c>
      <c r="AN51" s="23" t="s">
        <v>28</v>
      </c>
      <c r="AO51" s="24">
        <v>0.21776999999999999</v>
      </c>
      <c r="AP51" s="24">
        <v>7.3730000000000004E-2</v>
      </c>
      <c r="AQ51" s="25">
        <v>-5.8889999999999998E-2</v>
      </c>
      <c r="AR51" s="25">
        <v>-5.9639999999999999E-2</v>
      </c>
      <c r="AS51" s="25">
        <v>-5.9389999999999998E-2</v>
      </c>
      <c r="AT51" s="25">
        <v>-4.6260000000000003E-2</v>
      </c>
      <c r="AU51" s="25">
        <v>-4.7079999999999997E-2</v>
      </c>
      <c r="AV51" s="24">
        <v>1</v>
      </c>
      <c r="AW51" s="24">
        <v>0.45831</v>
      </c>
      <c r="AX51" s="25">
        <v>-0.13938</v>
      </c>
      <c r="AY51" s="25">
        <v>-4.4380000000000003E-2</v>
      </c>
      <c r="AZ51" s="24">
        <v>0.25115999999999999</v>
      </c>
      <c r="BA51" s="24">
        <v>5.3699999999999998E-2</v>
      </c>
      <c r="BB51" s="25">
        <v>-0.27768999999999999</v>
      </c>
      <c r="BC51" s="24">
        <v>0.27877999999999997</v>
      </c>
      <c r="BD51" s="25">
        <v>-0.28272000000000003</v>
      </c>
      <c r="BE51" s="24">
        <v>0.20271</v>
      </c>
      <c r="BF51" s="24">
        <v>0.13647000000000001</v>
      </c>
      <c r="BG51" s="24">
        <v>7.9670000000000005E-2</v>
      </c>
    </row>
    <row r="52" spans="14:59" ht="15" x14ac:dyDescent="0.2">
      <c r="N52" s="23" t="s">
        <v>29</v>
      </c>
      <c r="O52" s="24">
        <v>0.13791999999999999</v>
      </c>
      <c r="P52" s="24">
        <v>0.29871999999999999</v>
      </c>
      <c r="Q52" s="24">
        <v>0.2727</v>
      </c>
      <c r="R52" s="24">
        <v>0.37569000000000002</v>
      </c>
      <c r="S52" s="24">
        <v>0.38183</v>
      </c>
      <c r="T52" s="24">
        <v>0.42291000000000001</v>
      </c>
      <c r="U52" s="24">
        <v>0.41732000000000002</v>
      </c>
      <c r="V52" s="24">
        <v>0.41010000000000002</v>
      </c>
      <c r="W52" s="24">
        <v>1</v>
      </c>
      <c r="X52" s="25">
        <v>-0.44242999999999999</v>
      </c>
      <c r="Y52" s="25">
        <v>-0.39540999999999998</v>
      </c>
      <c r="Z52" s="25">
        <v>-5.7439999999999998E-2</v>
      </c>
      <c r="AA52" s="24">
        <v>0.51731000000000005</v>
      </c>
      <c r="AB52" s="25">
        <v>-5.2510000000000001E-2</v>
      </c>
      <c r="AC52" s="24">
        <v>6.1710000000000001E-2</v>
      </c>
      <c r="AD52" s="25">
        <v>-9.7269999999999995E-2</v>
      </c>
      <c r="AE52" s="24">
        <v>0.16214000000000001</v>
      </c>
      <c r="AF52" s="24">
        <v>0.27474999999999999</v>
      </c>
      <c r="AG52" s="24">
        <v>0.3574</v>
      </c>
      <c r="AN52" s="23" t="s">
        <v>29</v>
      </c>
      <c r="AO52" s="24">
        <v>0.19811000000000001</v>
      </c>
      <c r="AP52" s="24">
        <v>0.30327999999999999</v>
      </c>
      <c r="AQ52" s="24">
        <v>0.20682</v>
      </c>
      <c r="AR52" s="24">
        <v>0.29320000000000002</v>
      </c>
      <c r="AS52" s="24">
        <v>0.29568</v>
      </c>
      <c r="AT52" s="24">
        <v>0.33944000000000002</v>
      </c>
      <c r="AU52" s="24">
        <v>0.33705000000000002</v>
      </c>
      <c r="AV52" s="24">
        <v>0.45831</v>
      </c>
      <c r="AW52" s="24">
        <v>1</v>
      </c>
      <c r="AX52" s="25">
        <v>-0.44</v>
      </c>
      <c r="AY52" s="25">
        <v>-0.38724999999999998</v>
      </c>
      <c r="AZ52" s="25">
        <v>-2.4410000000000001E-2</v>
      </c>
      <c r="BA52" s="24">
        <v>0.44201000000000001</v>
      </c>
      <c r="BB52" s="25">
        <v>-9.0980000000000005E-2</v>
      </c>
      <c r="BC52" s="24">
        <v>0.10070999999999999</v>
      </c>
      <c r="BD52" s="25">
        <v>-0.13142000000000001</v>
      </c>
      <c r="BE52" s="24">
        <v>0.18501999999999999</v>
      </c>
      <c r="BF52" s="24">
        <v>0.34378999999999998</v>
      </c>
      <c r="BG52" s="24">
        <v>0.33737</v>
      </c>
    </row>
    <row r="53" spans="14:59" ht="15" x14ac:dyDescent="0.2">
      <c r="N53" s="23" t="s">
        <v>30</v>
      </c>
      <c r="O53" s="24">
        <v>0.12216</v>
      </c>
      <c r="P53" s="25">
        <v>-0.26101999999999997</v>
      </c>
      <c r="Q53" s="25">
        <v>-0.64712000000000003</v>
      </c>
      <c r="R53" s="25">
        <v>-0.72001999999999999</v>
      </c>
      <c r="S53" s="25">
        <v>-0.72009000000000001</v>
      </c>
      <c r="T53" s="25">
        <v>-0.74697999999999998</v>
      </c>
      <c r="U53" s="25">
        <v>-0.74729999999999996</v>
      </c>
      <c r="V53" s="25">
        <v>-0.20233000000000001</v>
      </c>
      <c r="W53" s="25">
        <v>-0.44242999999999999</v>
      </c>
      <c r="X53" s="24">
        <v>1</v>
      </c>
      <c r="Y53" s="24">
        <v>0.88927999999999996</v>
      </c>
      <c r="Z53" s="24">
        <v>0.47204000000000002</v>
      </c>
      <c r="AA53" s="25">
        <v>-0.41685</v>
      </c>
      <c r="AB53" s="25">
        <v>-0.34667999999999999</v>
      </c>
      <c r="AC53" s="24">
        <v>0.34503</v>
      </c>
      <c r="AD53" s="25">
        <v>-0.13611000000000001</v>
      </c>
      <c r="AE53" s="25">
        <v>-2.3130000000000001E-2</v>
      </c>
      <c r="AF53" s="25">
        <v>-0.33867999999999998</v>
      </c>
      <c r="AG53" s="25">
        <v>-0.22683</v>
      </c>
      <c r="AN53" s="23" t="s">
        <v>30</v>
      </c>
      <c r="AO53" s="24">
        <v>0.10458000000000001</v>
      </c>
      <c r="AP53" s="25">
        <v>-0.25713000000000003</v>
      </c>
      <c r="AQ53" s="25">
        <v>-0.64480999999999999</v>
      </c>
      <c r="AR53" s="25">
        <v>-0.71569000000000005</v>
      </c>
      <c r="AS53" s="25">
        <v>-0.71582999999999997</v>
      </c>
      <c r="AT53" s="25">
        <v>-0.74182000000000003</v>
      </c>
      <c r="AU53" s="25">
        <v>-0.74065000000000003</v>
      </c>
      <c r="AV53" s="25">
        <v>-0.13938</v>
      </c>
      <c r="AW53" s="25">
        <v>-0.44</v>
      </c>
      <c r="AX53" s="24">
        <v>1</v>
      </c>
      <c r="AY53" s="24">
        <v>0.88504000000000005</v>
      </c>
      <c r="AZ53" s="24">
        <v>0.46931</v>
      </c>
      <c r="BA53" s="25">
        <v>-0.31664999999999999</v>
      </c>
      <c r="BB53" s="25">
        <v>-0.34303</v>
      </c>
      <c r="BC53" s="24">
        <v>0.34223999999999999</v>
      </c>
      <c r="BD53" s="25">
        <v>-0.14366999999999999</v>
      </c>
      <c r="BE53" s="25">
        <v>-2.2699999999999999E-3</v>
      </c>
      <c r="BF53" s="25">
        <v>-0.26854</v>
      </c>
      <c r="BG53" s="25">
        <v>-0.19377</v>
      </c>
    </row>
    <row r="54" spans="14:59" ht="15" x14ac:dyDescent="0.2">
      <c r="N54" s="23" t="s">
        <v>32</v>
      </c>
      <c r="O54" s="24">
        <v>0.20599999999999999</v>
      </c>
      <c r="P54" s="24">
        <v>6.3909999999999995E-2</v>
      </c>
      <c r="Q54" s="25">
        <v>-0.83204999999999996</v>
      </c>
      <c r="R54" s="25">
        <v>-0.82287999999999994</v>
      </c>
      <c r="S54" s="25">
        <v>-0.82101999999999997</v>
      </c>
      <c r="T54" s="25">
        <v>-0.69530999999999998</v>
      </c>
      <c r="U54" s="25">
        <v>-0.69205000000000005</v>
      </c>
      <c r="V54" s="24">
        <v>0.24278</v>
      </c>
      <c r="W54" s="25">
        <v>-5.7439999999999998E-2</v>
      </c>
      <c r="X54" s="24">
        <v>0.47204000000000002</v>
      </c>
      <c r="Y54" s="24">
        <v>0.58538999999999997</v>
      </c>
      <c r="Z54" s="24">
        <v>1</v>
      </c>
      <c r="AA54" s="25">
        <v>-7.2840000000000002E-2</v>
      </c>
      <c r="AB54" s="25">
        <v>-0.44386999999999999</v>
      </c>
      <c r="AC54" s="24">
        <v>0.45171</v>
      </c>
      <c r="AD54" s="25">
        <v>-0.18126</v>
      </c>
      <c r="AE54" s="24">
        <v>0.37119999999999997</v>
      </c>
      <c r="AF54" s="24">
        <v>0.14771000000000001</v>
      </c>
      <c r="AG54" s="25">
        <v>-3.0599999999999998E-3</v>
      </c>
      <c r="AN54" s="23" t="s">
        <v>32</v>
      </c>
      <c r="AO54" s="24">
        <v>0.21145</v>
      </c>
      <c r="AP54" s="24">
        <v>6.3820000000000002E-2</v>
      </c>
      <c r="AQ54" s="25">
        <v>-0.83606999999999998</v>
      </c>
      <c r="AR54" s="25">
        <v>-0.82816999999999996</v>
      </c>
      <c r="AS54" s="25">
        <v>-0.82701999999999998</v>
      </c>
      <c r="AT54" s="25">
        <v>-0.69367999999999996</v>
      </c>
      <c r="AU54" s="25">
        <v>-0.69342000000000004</v>
      </c>
      <c r="AV54" s="24">
        <v>0.25115999999999999</v>
      </c>
      <c r="AW54" s="25">
        <v>-2.4410000000000001E-2</v>
      </c>
      <c r="AX54" s="24">
        <v>0.46931</v>
      </c>
      <c r="AY54" s="24">
        <v>0.57049000000000005</v>
      </c>
      <c r="AZ54" s="24">
        <v>1</v>
      </c>
      <c r="BA54" s="24">
        <v>4.9199999999999999E-3</v>
      </c>
      <c r="BB54" s="25">
        <v>-0.44897999999999999</v>
      </c>
      <c r="BC54" s="24">
        <v>0.45715</v>
      </c>
      <c r="BD54" s="25">
        <v>-0.18323999999999999</v>
      </c>
      <c r="BE54" s="24">
        <v>0.35938999999999999</v>
      </c>
      <c r="BF54" s="24">
        <v>7.3050000000000004E-2</v>
      </c>
      <c r="BG54" s="24">
        <v>2.1899999999999999E-2</v>
      </c>
    </row>
    <row r="55" spans="14:59" ht="15" x14ac:dyDescent="0.2">
      <c r="N55" s="23" t="s">
        <v>33</v>
      </c>
      <c r="O55" s="24">
        <v>9.6990000000000007E-2</v>
      </c>
      <c r="P55" s="24">
        <v>0.61983999999999995</v>
      </c>
      <c r="Q55" s="24">
        <v>3.7830000000000003E-2</v>
      </c>
      <c r="R55" s="24">
        <v>0.26778999999999997</v>
      </c>
      <c r="S55" s="24">
        <v>0.27072000000000002</v>
      </c>
      <c r="T55" s="24">
        <v>0.27762999999999999</v>
      </c>
      <c r="U55" s="24">
        <v>0.27461000000000002</v>
      </c>
      <c r="V55" s="24">
        <v>1.917E-2</v>
      </c>
      <c r="W55" s="24">
        <v>0.51731000000000005</v>
      </c>
      <c r="X55" s="25">
        <v>-0.41685</v>
      </c>
      <c r="Y55" s="25">
        <v>-0.36747000000000002</v>
      </c>
      <c r="Z55" s="25">
        <v>-7.2840000000000002E-2</v>
      </c>
      <c r="AA55" s="24">
        <v>1</v>
      </c>
      <c r="AB55" s="24">
        <v>3.1230000000000001E-2</v>
      </c>
      <c r="AC55" s="25">
        <v>-2.657E-2</v>
      </c>
      <c r="AD55" s="25">
        <v>-4.0099999999999997E-2</v>
      </c>
      <c r="AE55" s="24">
        <v>0.43564000000000003</v>
      </c>
      <c r="AF55" s="24">
        <v>0.62253999999999998</v>
      </c>
      <c r="AG55" s="24">
        <v>0.66122999999999998</v>
      </c>
      <c r="AN55" s="23" t="s">
        <v>33</v>
      </c>
      <c r="AO55" s="24">
        <v>0.20773</v>
      </c>
      <c r="AP55" s="24">
        <v>0.62885000000000002</v>
      </c>
      <c r="AQ55" s="25">
        <v>-8.1659999999999996E-2</v>
      </c>
      <c r="AR55" s="24">
        <v>0.10156</v>
      </c>
      <c r="AS55" s="24">
        <v>0.10267999999999999</v>
      </c>
      <c r="AT55" s="24">
        <v>0.12712999999999999</v>
      </c>
      <c r="AU55" s="24">
        <v>0.12464</v>
      </c>
      <c r="AV55" s="24">
        <v>5.3699999999999998E-2</v>
      </c>
      <c r="AW55" s="24">
        <v>0.44201000000000001</v>
      </c>
      <c r="AX55" s="25">
        <v>-0.31664999999999999</v>
      </c>
      <c r="AY55" s="25">
        <v>-0.23935999999999999</v>
      </c>
      <c r="AZ55" s="24">
        <v>4.9199999999999999E-3</v>
      </c>
      <c r="BA55" s="24">
        <v>1</v>
      </c>
      <c r="BB55" s="25">
        <v>-8.3599999999999994E-3</v>
      </c>
      <c r="BC55" s="24">
        <v>1.149E-2</v>
      </c>
      <c r="BD55" s="25">
        <v>-6.8320000000000006E-2</v>
      </c>
      <c r="BE55" s="24">
        <v>0.38589000000000001</v>
      </c>
      <c r="BF55" s="24">
        <v>0.63173000000000001</v>
      </c>
      <c r="BG55" s="24">
        <v>0.62614000000000003</v>
      </c>
    </row>
    <row r="56" spans="14:59" ht="15" x14ac:dyDescent="0.2">
      <c r="N56" s="23" t="s">
        <v>34</v>
      </c>
      <c r="O56" s="25">
        <v>-8.7720000000000006E-2</v>
      </c>
      <c r="P56" s="25">
        <v>-8.1799999999999998E-3</v>
      </c>
      <c r="Q56" s="24">
        <v>0.40212999999999999</v>
      </c>
      <c r="R56" s="24">
        <v>0.40284999999999999</v>
      </c>
      <c r="S56" s="24">
        <v>0.40221000000000001</v>
      </c>
      <c r="T56" s="24">
        <v>0.32096000000000002</v>
      </c>
      <c r="U56" s="24">
        <v>0.32289000000000001</v>
      </c>
      <c r="V56" s="25">
        <v>-0.29065999999999997</v>
      </c>
      <c r="W56" s="25">
        <v>-5.2510000000000001E-2</v>
      </c>
      <c r="X56" s="25">
        <v>-0.34667999999999999</v>
      </c>
      <c r="Y56" s="25">
        <v>-0.34744000000000003</v>
      </c>
      <c r="Z56" s="25">
        <v>-0.44386999999999999</v>
      </c>
      <c r="AA56" s="24">
        <v>3.1230000000000001E-2</v>
      </c>
      <c r="AB56" s="24">
        <v>1</v>
      </c>
      <c r="AC56" s="25">
        <v>-0.99883</v>
      </c>
      <c r="AD56" s="24">
        <v>0.38784000000000002</v>
      </c>
      <c r="AE56" s="25">
        <v>-0.22563</v>
      </c>
      <c r="AF56" s="24">
        <v>7.4529999999999999E-2</v>
      </c>
      <c r="AG56" s="24">
        <v>8.9760000000000006E-2</v>
      </c>
      <c r="AN56" s="23" t="s">
        <v>34</v>
      </c>
      <c r="AO56" s="25">
        <v>-8.0519999999999994E-2</v>
      </c>
      <c r="AP56" s="25">
        <v>-3.9300000000000003E-3</v>
      </c>
      <c r="AQ56" s="24">
        <v>0.40239999999999998</v>
      </c>
      <c r="AR56" s="24">
        <v>0.40686</v>
      </c>
      <c r="AS56" s="24">
        <v>0.40648000000000001</v>
      </c>
      <c r="AT56" s="24">
        <v>0.33101999999999998</v>
      </c>
      <c r="AU56" s="24">
        <v>0.33215</v>
      </c>
      <c r="AV56" s="25">
        <v>-0.27768999999999999</v>
      </c>
      <c r="AW56" s="25">
        <v>-9.0980000000000005E-2</v>
      </c>
      <c r="AX56" s="25">
        <v>-0.34303</v>
      </c>
      <c r="AY56" s="25">
        <v>-0.35043000000000002</v>
      </c>
      <c r="AZ56" s="25">
        <v>-0.44897999999999999</v>
      </c>
      <c r="BA56" s="25">
        <v>-8.3599999999999994E-3</v>
      </c>
      <c r="BB56" s="24">
        <v>1</v>
      </c>
      <c r="BC56" s="25">
        <v>-0.99880999999999998</v>
      </c>
      <c r="BD56" s="24">
        <v>0.37670999999999999</v>
      </c>
      <c r="BE56" s="25">
        <v>-0.22364000000000001</v>
      </c>
      <c r="BF56" s="24">
        <v>6.336E-2</v>
      </c>
      <c r="BG56" s="24">
        <v>6.9830000000000003E-2</v>
      </c>
    </row>
    <row r="57" spans="14:59" ht="15" x14ac:dyDescent="0.2">
      <c r="N57" s="23" t="s">
        <v>35</v>
      </c>
      <c r="O57" s="24">
        <v>9.0359999999999996E-2</v>
      </c>
      <c r="P57" s="24">
        <v>1.1769999999999999E-2</v>
      </c>
      <c r="Q57" s="25">
        <v>-0.40684999999999999</v>
      </c>
      <c r="R57" s="25">
        <v>-0.40655999999999998</v>
      </c>
      <c r="S57" s="25">
        <v>-0.40590999999999999</v>
      </c>
      <c r="T57" s="25">
        <v>-0.32247999999999999</v>
      </c>
      <c r="U57" s="25">
        <v>-0.32445000000000002</v>
      </c>
      <c r="V57" s="24">
        <v>0.29149000000000003</v>
      </c>
      <c r="W57" s="24">
        <v>6.1710000000000001E-2</v>
      </c>
      <c r="X57" s="24">
        <v>0.34503</v>
      </c>
      <c r="Y57" s="24">
        <v>0.34650999999999998</v>
      </c>
      <c r="Z57" s="24">
        <v>0.45171</v>
      </c>
      <c r="AA57" s="25">
        <v>-2.657E-2</v>
      </c>
      <c r="AB57" s="25">
        <v>-0.99883</v>
      </c>
      <c r="AC57" s="24">
        <v>1</v>
      </c>
      <c r="AD57" s="25">
        <v>-0.38397999999999999</v>
      </c>
      <c r="AE57" s="24">
        <v>0.22433</v>
      </c>
      <c r="AF57" s="25">
        <v>-7.5060000000000002E-2</v>
      </c>
      <c r="AG57" s="25">
        <v>-8.9760000000000006E-2</v>
      </c>
      <c r="AN57" s="23" t="s">
        <v>35</v>
      </c>
      <c r="AO57" s="24">
        <v>8.4229999999999999E-2</v>
      </c>
      <c r="AP57" s="24">
        <v>6.96E-3</v>
      </c>
      <c r="AQ57" s="25">
        <v>-0.40744999999999998</v>
      </c>
      <c r="AR57" s="25">
        <v>-0.4113</v>
      </c>
      <c r="AS57" s="25">
        <v>-0.41093000000000002</v>
      </c>
      <c r="AT57" s="25">
        <v>-0.33394000000000001</v>
      </c>
      <c r="AU57" s="25">
        <v>-0.33524999999999999</v>
      </c>
      <c r="AV57" s="24">
        <v>0.27877999999999997</v>
      </c>
      <c r="AW57" s="24">
        <v>0.10070999999999999</v>
      </c>
      <c r="AX57" s="24">
        <v>0.34223999999999999</v>
      </c>
      <c r="AY57" s="24">
        <v>0.35099000000000002</v>
      </c>
      <c r="AZ57" s="24">
        <v>0.45715</v>
      </c>
      <c r="BA57" s="24">
        <v>1.149E-2</v>
      </c>
      <c r="BB57" s="25">
        <v>-0.99880999999999998</v>
      </c>
      <c r="BC57" s="24">
        <v>1</v>
      </c>
      <c r="BD57" s="25">
        <v>-0.37325000000000003</v>
      </c>
      <c r="BE57" s="24">
        <v>0.22252</v>
      </c>
      <c r="BF57" s="25">
        <v>-6.2880000000000005E-2</v>
      </c>
      <c r="BG57" s="25">
        <v>-6.9830000000000003E-2</v>
      </c>
    </row>
    <row r="58" spans="14:59" ht="30" x14ac:dyDescent="0.2">
      <c r="N58" s="23" t="s">
        <v>36</v>
      </c>
      <c r="O58" s="25">
        <v>-5.212E-2</v>
      </c>
      <c r="P58" s="25">
        <v>-1.5440000000000001E-2</v>
      </c>
      <c r="Q58" s="24">
        <v>0.14574999999999999</v>
      </c>
      <c r="R58" s="24">
        <v>0.13850000000000001</v>
      </c>
      <c r="S58" s="24">
        <v>0.13802</v>
      </c>
      <c r="T58" s="24">
        <v>0.15939</v>
      </c>
      <c r="U58" s="24">
        <v>0.16009999999999999</v>
      </c>
      <c r="V58" s="25">
        <v>-0.30373</v>
      </c>
      <c r="W58" s="25">
        <v>-9.7269999999999995E-2</v>
      </c>
      <c r="X58" s="25">
        <v>-0.13611000000000001</v>
      </c>
      <c r="Y58" s="25">
        <v>-0.11906</v>
      </c>
      <c r="Z58" s="25">
        <v>-0.18126</v>
      </c>
      <c r="AA58" s="25">
        <v>-4.0099999999999997E-2</v>
      </c>
      <c r="AB58" s="24">
        <v>0.38784000000000002</v>
      </c>
      <c r="AC58" s="25">
        <v>-0.38397999999999999</v>
      </c>
      <c r="AD58" s="24">
        <v>1</v>
      </c>
      <c r="AE58" s="25">
        <v>-0.41666999999999998</v>
      </c>
      <c r="AF58" s="25">
        <v>-0.16611999999999999</v>
      </c>
      <c r="AG58" s="25">
        <v>-0.11958000000000001</v>
      </c>
      <c r="AN58" s="23" t="s">
        <v>36</v>
      </c>
      <c r="AO58" s="25">
        <v>-5.9470000000000002E-2</v>
      </c>
      <c r="AP58" s="25">
        <v>-1.282E-2</v>
      </c>
      <c r="AQ58" s="24">
        <v>0.14438999999999999</v>
      </c>
      <c r="AR58" s="24">
        <v>0.14255999999999999</v>
      </c>
      <c r="AS58" s="24">
        <v>0.14248</v>
      </c>
      <c r="AT58" s="24">
        <v>0.16907</v>
      </c>
      <c r="AU58" s="24">
        <v>0.17036999999999999</v>
      </c>
      <c r="AV58" s="25">
        <v>-0.28272000000000003</v>
      </c>
      <c r="AW58" s="25">
        <v>-0.13142000000000001</v>
      </c>
      <c r="AX58" s="25">
        <v>-0.14366999999999999</v>
      </c>
      <c r="AY58" s="25">
        <v>-0.13052</v>
      </c>
      <c r="AZ58" s="25">
        <v>-0.18323999999999999</v>
      </c>
      <c r="BA58" s="25">
        <v>-6.8320000000000006E-2</v>
      </c>
      <c r="BB58" s="24">
        <v>0.37670999999999999</v>
      </c>
      <c r="BC58" s="25">
        <v>-0.37325000000000003</v>
      </c>
      <c r="BD58" s="24">
        <v>1</v>
      </c>
      <c r="BE58" s="25">
        <v>-0.42764999999999997</v>
      </c>
      <c r="BF58" s="25">
        <v>-0.18176999999999999</v>
      </c>
      <c r="BG58" s="25">
        <v>-0.13203999999999999</v>
      </c>
    </row>
    <row r="59" spans="14:59" ht="15" x14ac:dyDescent="0.2">
      <c r="N59" s="23" t="s">
        <v>50</v>
      </c>
      <c r="O59" s="24">
        <v>0.21243000000000001</v>
      </c>
      <c r="P59" s="24">
        <v>0.43308999999999997</v>
      </c>
      <c r="Q59" s="25">
        <v>-0.41064000000000001</v>
      </c>
      <c r="R59" s="25">
        <v>-0.30266999999999999</v>
      </c>
      <c r="S59" s="25">
        <v>-0.30102000000000001</v>
      </c>
      <c r="T59" s="25">
        <v>-0.27842</v>
      </c>
      <c r="U59" s="25">
        <v>-0.27444000000000002</v>
      </c>
      <c r="V59" s="24">
        <v>0.18321000000000001</v>
      </c>
      <c r="W59" s="24">
        <v>0.16214000000000001</v>
      </c>
      <c r="X59" s="25">
        <v>-2.3130000000000001E-2</v>
      </c>
      <c r="Y59" s="24">
        <v>0.12486</v>
      </c>
      <c r="Z59" s="24">
        <v>0.37119999999999997</v>
      </c>
      <c r="AA59" s="24">
        <v>0.43564000000000003</v>
      </c>
      <c r="AB59" s="25">
        <v>-0.22563</v>
      </c>
      <c r="AC59" s="24">
        <v>0.22433</v>
      </c>
      <c r="AD59" s="25">
        <v>-0.41666999999999998</v>
      </c>
      <c r="AE59" s="24">
        <v>1</v>
      </c>
      <c r="AF59" s="24">
        <v>0.55806999999999995</v>
      </c>
      <c r="AG59" s="24">
        <v>0.34795999999999999</v>
      </c>
      <c r="AN59" s="23" t="s">
        <v>50</v>
      </c>
      <c r="AO59" s="24">
        <v>0.26057999999999998</v>
      </c>
      <c r="AP59" s="24">
        <v>0.39456999999999998</v>
      </c>
      <c r="AQ59" s="25">
        <v>-0.39036999999999999</v>
      </c>
      <c r="AR59" s="25">
        <v>-0.30114999999999997</v>
      </c>
      <c r="AS59" s="25">
        <v>-0.30005999999999999</v>
      </c>
      <c r="AT59" s="25">
        <v>-0.26957999999999999</v>
      </c>
      <c r="AU59" s="25">
        <v>-0.26922000000000001</v>
      </c>
      <c r="AV59" s="24">
        <v>0.20271</v>
      </c>
      <c r="AW59" s="24">
        <v>0.18501999999999999</v>
      </c>
      <c r="AX59" s="25">
        <v>-2.2699999999999999E-3</v>
      </c>
      <c r="AY59" s="24">
        <v>0.11869</v>
      </c>
      <c r="AZ59" s="24">
        <v>0.35938999999999999</v>
      </c>
      <c r="BA59" s="24">
        <v>0.38589000000000001</v>
      </c>
      <c r="BB59" s="25">
        <v>-0.22364000000000001</v>
      </c>
      <c r="BC59" s="24">
        <v>0.22252</v>
      </c>
      <c r="BD59" s="25">
        <v>-0.42764999999999997</v>
      </c>
      <c r="BE59" s="24">
        <v>1</v>
      </c>
      <c r="BF59" s="24">
        <v>0.48677999999999999</v>
      </c>
      <c r="BG59" s="24">
        <v>0.34025</v>
      </c>
    </row>
    <row r="60" spans="14:59" ht="15" x14ac:dyDescent="0.2">
      <c r="N60" s="23" t="s">
        <v>37</v>
      </c>
      <c r="O60" s="24">
        <v>0.31128</v>
      </c>
      <c r="P60" s="24">
        <v>0.58528000000000002</v>
      </c>
      <c r="Q60" s="25">
        <v>-0.16194</v>
      </c>
      <c r="R60" s="25">
        <v>-1.898E-2</v>
      </c>
      <c r="S60" s="25">
        <v>-1.8419999999999999E-2</v>
      </c>
      <c r="T60" s="25">
        <v>-9.2099999999999994E-3</v>
      </c>
      <c r="U60" s="25">
        <v>-6.8399999999999997E-3</v>
      </c>
      <c r="V60" s="24">
        <v>0.10462</v>
      </c>
      <c r="W60" s="24">
        <v>0.27474999999999999</v>
      </c>
      <c r="X60" s="25">
        <v>-0.33867999999999998</v>
      </c>
      <c r="Y60" s="25">
        <v>-0.14743999999999999</v>
      </c>
      <c r="Z60" s="24">
        <v>0.14771000000000001</v>
      </c>
      <c r="AA60" s="24">
        <v>0.62253999999999998</v>
      </c>
      <c r="AB60" s="24">
        <v>7.4529999999999999E-2</v>
      </c>
      <c r="AC60" s="25">
        <v>-7.5060000000000002E-2</v>
      </c>
      <c r="AD60" s="25">
        <v>-0.16611999999999999</v>
      </c>
      <c r="AE60" s="24">
        <v>0.55806999999999995</v>
      </c>
      <c r="AF60" s="24">
        <v>1</v>
      </c>
      <c r="AG60" s="24">
        <v>0.51429999999999998</v>
      </c>
      <c r="AN60" s="23" t="s">
        <v>37</v>
      </c>
      <c r="AO60" s="24">
        <v>0.4078</v>
      </c>
      <c r="AP60" s="24">
        <v>0.61482999999999999</v>
      </c>
      <c r="AQ60" s="25">
        <v>-0.17047999999999999</v>
      </c>
      <c r="AR60" s="25">
        <v>-5.1270000000000003E-2</v>
      </c>
      <c r="AS60" s="25">
        <v>-5.1490000000000001E-2</v>
      </c>
      <c r="AT60" s="25">
        <v>-3.637E-2</v>
      </c>
      <c r="AU60" s="25">
        <v>-3.5839999999999997E-2</v>
      </c>
      <c r="AV60" s="24">
        <v>0.13647000000000001</v>
      </c>
      <c r="AW60" s="24">
        <v>0.34378999999999998</v>
      </c>
      <c r="AX60" s="25">
        <v>-0.26854</v>
      </c>
      <c r="AY60" s="25">
        <v>-0.1208</v>
      </c>
      <c r="AZ60" s="24">
        <v>7.3050000000000004E-2</v>
      </c>
      <c r="BA60" s="24">
        <v>0.63173000000000001</v>
      </c>
      <c r="BB60" s="24">
        <v>6.336E-2</v>
      </c>
      <c r="BC60" s="25">
        <v>-6.2880000000000005E-2</v>
      </c>
      <c r="BD60" s="25">
        <v>-0.18176999999999999</v>
      </c>
      <c r="BE60" s="24">
        <v>0.48677999999999999</v>
      </c>
      <c r="BF60" s="24">
        <v>1</v>
      </c>
      <c r="BG60" s="24">
        <v>0.57060999999999995</v>
      </c>
    </row>
    <row r="61" spans="14:59" ht="15" x14ac:dyDescent="0.2">
      <c r="N61" s="23" t="s">
        <v>38</v>
      </c>
      <c r="O61" s="24">
        <v>0.19359999999999999</v>
      </c>
      <c r="P61" s="24">
        <v>0.57748999999999995</v>
      </c>
      <c r="Q61" s="25">
        <v>-0.10697</v>
      </c>
      <c r="R61" s="24">
        <v>4.829E-2</v>
      </c>
      <c r="S61" s="24">
        <v>4.9779999999999998E-2</v>
      </c>
      <c r="T61" s="24">
        <v>6.368E-2</v>
      </c>
      <c r="U61" s="24">
        <v>5.8229999999999997E-2</v>
      </c>
      <c r="V61" s="24">
        <v>9.8489999999999994E-2</v>
      </c>
      <c r="W61" s="24">
        <v>0.3574</v>
      </c>
      <c r="X61" s="25">
        <v>-0.22683</v>
      </c>
      <c r="Y61" s="25">
        <v>-0.13233</v>
      </c>
      <c r="Z61" s="25">
        <v>-3.0599999999999998E-3</v>
      </c>
      <c r="AA61" s="24">
        <v>0.66122999999999998</v>
      </c>
      <c r="AB61" s="24">
        <v>8.9760000000000006E-2</v>
      </c>
      <c r="AC61" s="25">
        <v>-8.9760000000000006E-2</v>
      </c>
      <c r="AD61" s="25">
        <v>-0.11958000000000001</v>
      </c>
      <c r="AE61" s="24">
        <v>0.34795999999999999</v>
      </c>
      <c r="AF61" s="24">
        <v>0.51429999999999998</v>
      </c>
      <c r="AG61" s="24">
        <v>1</v>
      </c>
      <c r="AN61" s="23" t="s">
        <v>38</v>
      </c>
      <c r="AO61" s="24">
        <v>0.24662000000000001</v>
      </c>
      <c r="AP61" s="24">
        <v>0.61802000000000001</v>
      </c>
      <c r="AQ61" s="25">
        <v>-0.15670000000000001</v>
      </c>
      <c r="AR61" s="25">
        <v>-1.7760000000000001E-2</v>
      </c>
      <c r="AS61" s="25">
        <v>-1.763E-2</v>
      </c>
      <c r="AT61" s="24">
        <v>3.7200000000000002E-3</v>
      </c>
      <c r="AU61" s="24">
        <v>6.0099999999999997E-3</v>
      </c>
      <c r="AV61" s="24">
        <v>7.9670000000000005E-2</v>
      </c>
      <c r="AW61" s="24">
        <v>0.33737</v>
      </c>
      <c r="AX61" s="25">
        <v>-0.19377</v>
      </c>
      <c r="AY61" s="25">
        <v>-8.3860000000000004E-2</v>
      </c>
      <c r="AZ61" s="24">
        <v>2.1899999999999999E-2</v>
      </c>
      <c r="BA61" s="24">
        <v>0.62614000000000003</v>
      </c>
      <c r="BB61" s="24">
        <v>6.9830000000000003E-2</v>
      </c>
      <c r="BC61" s="25">
        <v>-6.9830000000000003E-2</v>
      </c>
      <c r="BD61" s="25">
        <v>-0.13203999999999999</v>
      </c>
      <c r="BE61" s="24">
        <v>0.34025</v>
      </c>
      <c r="BF61" s="24">
        <v>0.57060999999999995</v>
      </c>
      <c r="BG61" s="24">
        <v>1</v>
      </c>
    </row>
  </sheetData>
  <mergeCells count="10">
    <mergeCell ref="N41:AG41"/>
    <mergeCell ref="AN41:BG41"/>
    <mergeCell ref="N42:AG42"/>
    <mergeCell ref="AN42:BG42"/>
    <mergeCell ref="A4:H4"/>
    <mergeCell ref="N4:U4"/>
    <mergeCell ref="AA4:AH4"/>
    <mergeCell ref="AN4:AT4"/>
    <mergeCell ref="N40:AG40"/>
    <mergeCell ref="AN40:BG40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61"/>
  <sheetViews>
    <sheetView zoomScale="70" zoomScaleNormal="70" workbookViewId="0">
      <selection activeCell="A22" sqref="A22:XFD22"/>
    </sheetView>
  </sheetViews>
  <sheetFormatPr defaultRowHeight="14.25" x14ac:dyDescent="0.2"/>
  <cols>
    <col min="1" max="1" width="9.140625" style="2"/>
    <col min="2" max="2" width="9.28515625" style="2" bestFit="1" customWidth="1"/>
    <col min="3" max="3" width="9.85546875" style="2" bestFit="1" customWidth="1"/>
    <col min="4" max="4" width="11" style="2" bestFit="1" customWidth="1"/>
    <col min="5" max="7" width="9.28515625" style="2" bestFit="1" customWidth="1"/>
    <col min="8" max="9" width="9.140625" style="2"/>
    <col min="10" max="10" width="10.140625" style="2" bestFit="1" customWidth="1"/>
    <col min="11" max="12" width="9.28515625" style="2" bestFit="1" customWidth="1"/>
    <col min="13" max="13" width="9.140625" style="2"/>
    <col min="14" max="14" width="13.7109375" style="2" customWidth="1"/>
    <col min="15" max="15" width="9.28515625" style="3" bestFit="1" customWidth="1"/>
    <col min="16" max="16" width="9.85546875" style="3" bestFit="1" customWidth="1"/>
    <col min="17" max="17" width="11" style="3" bestFit="1" customWidth="1"/>
    <col min="18" max="18" width="10.5703125" style="3" customWidth="1"/>
    <col min="19" max="19" width="12.140625" style="3" customWidth="1"/>
    <col min="20" max="20" width="10.7109375" style="2" bestFit="1" customWidth="1"/>
    <col min="21" max="22" width="10.5703125" style="2" customWidth="1"/>
    <col min="23" max="23" width="9.28515625" style="2" bestFit="1" customWidth="1"/>
    <col min="24" max="24" width="15.7109375" style="2" customWidth="1"/>
    <col min="25" max="25" width="16.5703125" style="2" customWidth="1"/>
    <col min="26" max="33" width="9.28515625" style="2" bestFit="1" customWidth="1"/>
    <col min="34" max="35" width="9.140625" style="2"/>
    <col min="36" max="38" width="9.28515625" style="2" bestFit="1" customWidth="1"/>
    <col min="39" max="40" width="9.140625" style="2"/>
    <col min="41" max="41" width="9.28515625" style="2" bestFit="1" customWidth="1"/>
    <col min="42" max="42" width="9.85546875" style="2" bestFit="1" customWidth="1"/>
    <col min="43" max="43" width="11" style="2" bestFit="1" customWidth="1"/>
    <col min="44" max="46" width="9.28515625" style="2" bestFit="1" customWidth="1"/>
    <col min="47" max="49" width="9.140625" style="2"/>
    <col min="50" max="50" width="9.28515625" style="2" bestFit="1" customWidth="1"/>
    <col min="51" max="51" width="10" style="2" bestFit="1" customWidth="1"/>
    <col min="52" max="52" width="9.28515625" style="2" bestFit="1" customWidth="1"/>
    <col min="53" max="53" width="10" style="2" bestFit="1" customWidth="1"/>
    <col min="54" max="54" width="9.28515625" style="2" bestFit="1" customWidth="1"/>
    <col min="55" max="55" width="10" style="2" bestFit="1" customWidth="1"/>
    <col min="56" max="16384" width="9.140625" style="2"/>
  </cols>
  <sheetData>
    <row r="1" spans="1:55" x14ac:dyDescent="0.2">
      <c r="A1" s="1" t="s">
        <v>54</v>
      </c>
      <c r="N1" s="2" t="str">
        <f>A1</f>
        <v>L1_OAT_HULLS_Dry</v>
      </c>
      <c r="AA1" s="2" t="str">
        <f>N1</f>
        <v>L1_OAT_HULLS_Dry</v>
      </c>
      <c r="AN1" s="2" t="str">
        <f>N1</f>
        <v>L1_OAT_HULLS_Dry</v>
      </c>
      <c r="AW1" s="2" t="str">
        <f>N1</f>
        <v>L1_OAT_HULLS_Dry</v>
      </c>
    </row>
    <row r="2" spans="1:55" ht="15" x14ac:dyDescent="0.2">
      <c r="A2" s="2" t="s">
        <v>1</v>
      </c>
      <c r="N2" s="2" t="s">
        <v>1</v>
      </c>
      <c r="AA2" s="4" t="s">
        <v>2</v>
      </c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 t="s">
        <v>2</v>
      </c>
      <c r="AO2" s="4"/>
      <c r="AP2" s="4"/>
      <c r="AQ2" s="4"/>
      <c r="AR2" s="4"/>
      <c r="AS2" s="4"/>
      <c r="AT2" s="4"/>
      <c r="AU2" s="4"/>
    </row>
    <row r="3" spans="1:55" ht="15" thickBot="1" x14ac:dyDescent="0.25">
      <c r="A3" s="2" t="s">
        <v>55</v>
      </c>
      <c r="N3" s="2" t="s">
        <v>55</v>
      </c>
      <c r="AA3" s="2" t="s">
        <v>55</v>
      </c>
      <c r="AN3" s="2" t="s">
        <v>55</v>
      </c>
      <c r="AW3" s="2" t="s">
        <v>55</v>
      </c>
    </row>
    <row r="4" spans="1:55" ht="15.75" x14ac:dyDescent="0.25">
      <c r="A4" s="5" t="s">
        <v>4</v>
      </c>
      <c r="B4" s="6"/>
      <c r="C4" s="6"/>
      <c r="D4" s="6"/>
      <c r="E4" s="6"/>
      <c r="F4" s="6"/>
      <c r="G4" s="6"/>
      <c r="H4" s="6"/>
      <c r="I4" s="7"/>
      <c r="J4" s="7"/>
      <c r="N4" s="5" t="s">
        <v>4</v>
      </c>
      <c r="O4" s="6"/>
      <c r="P4" s="6"/>
      <c r="Q4" s="6"/>
      <c r="R4" s="6"/>
      <c r="S4" s="6"/>
      <c r="T4" s="6"/>
      <c r="U4" s="6"/>
      <c r="V4" s="7"/>
      <c r="AA4" s="5" t="s">
        <v>4</v>
      </c>
      <c r="AB4" s="6"/>
      <c r="AC4" s="6"/>
      <c r="AD4" s="6"/>
      <c r="AE4" s="6"/>
      <c r="AF4" s="6"/>
      <c r="AG4" s="6"/>
      <c r="AH4" s="6"/>
      <c r="AI4" s="4"/>
      <c r="AJ4" s="4"/>
      <c r="AK4" s="4"/>
      <c r="AL4" s="4"/>
      <c r="AM4" s="4"/>
      <c r="AN4" s="5" t="s">
        <v>4</v>
      </c>
      <c r="AO4" s="6"/>
      <c r="AP4" s="6"/>
      <c r="AQ4" s="6"/>
      <c r="AR4" s="6"/>
      <c r="AS4" s="6"/>
      <c r="AT4" s="6"/>
      <c r="AU4" s="8"/>
      <c r="AW4" s="9" t="s">
        <v>5</v>
      </c>
      <c r="AX4" s="9"/>
      <c r="AY4" s="9"/>
      <c r="AZ4" s="9"/>
      <c r="BA4" s="9"/>
      <c r="BB4" s="9"/>
      <c r="BC4" s="9"/>
    </row>
    <row r="5" spans="1:55" ht="30" x14ac:dyDescent="0.25">
      <c r="A5" s="10" t="s">
        <v>6</v>
      </c>
      <c r="B5" s="11" t="s">
        <v>7</v>
      </c>
      <c r="C5" s="11" t="s">
        <v>8</v>
      </c>
      <c r="D5" s="11" t="s">
        <v>9</v>
      </c>
      <c r="E5" s="11" t="s">
        <v>10</v>
      </c>
      <c r="F5" s="11" t="s">
        <v>11</v>
      </c>
      <c r="G5" s="11" t="s">
        <v>12</v>
      </c>
      <c r="H5" s="11" t="s">
        <v>13</v>
      </c>
      <c r="I5" s="11"/>
      <c r="J5" s="7" t="s">
        <v>14</v>
      </c>
      <c r="K5" s="7" t="s">
        <v>15</v>
      </c>
      <c r="L5" s="7" t="s">
        <v>16</v>
      </c>
      <c r="N5" s="10" t="s">
        <v>6</v>
      </c>
      <c r="O5" s="11" t="s">
        <v>7</v>
      </c>
      <c r="P5" s="11" t="s">
        <v>8</v>
      </c>
      <c r="Q5" s="11" t="s">
        <v>9</v>
      </c>
      <c r="R5" s="11" t="s">
        <v>10</v>
      </c>
      <c r="S5" s="11" t="s">
        <v>11</v>
      </c>
      <c r="T5" s="11" t="s">
        <v>12</v>
      </c>
      <c r="U5" s="11" t="s">
        <v>13</v>
      </c>
      <c r="V5" s="11"/>
      <c r="W5" s="7" t="s">
        <v>14</v>
      </c>
      <c r="X5" s="7" t="s">
        <v>15</v>
      </c>
      <c r="Y5" s="7" t="s">
        <v>16</v>
      </c>
      <c r="AA5" s="10" t="s">
        <v>6</v>
      </c>
      <c r="AB5" s="11" t="s">
        <v>7</v>
      </c>
      <c r="AC5" s="11" t="s">
        <v>8</v>
      </c>
      <c r="AD5" s="11" t="s">
        <v>9</v>
      </c>
      <c r="AE5" s="11" t="s">
        <v>10</v>
      </c>
      <c r="AF5" s="11" t="s">
        <v>11</v>
      </c>
      <c r="AG5" s="11" t="s">
        <v>12</v>
      </c>
      <c r="AH5" s="11" t="s">
        <v>13</v>
      </c>
      <c r="AI5" s="4"/>
      <c r="AJ5" s="7" t="s">
        <v>14</v>
      </c>
      <c r="AK5" s="7" t="s">
        <v>15</v>
      </c>
      <c r="AL5" s="7" t="s">
        <v>16</v>
      </c>
      <c r="AM5" s="4"/>
      <c r="AN5" s="10" t="s">
        <v>6</v>
      </c>
      <c r="AO5" s="11" t="s">
        <v>7</v>
      </c>
      <c r="AP5" s="11" t="s">
        <v>8</v>
      </c>
      <c r="AQ5" s="11" t="s">
        <v>9</v>
      </c>
      <c r="AR5" s="11" t="s">
        <v>10</v>
      </c>
      <c r="AS5" s="11" t="s">
        <v>11</v>
      </c>
      <c r="AT5" s="11" t="s">
        <v>12</v>
      </c>
      <c r="AU5" s="11"/>
      <c r="AW5" s="9" t="s">
        <v>6</v>
      </c>
      <c r="AX5" s="9" t="s">
        <v>17</v>
      </c>
      <c r="AY5" s="9" t="s">
        <v>18</v>
      </c>
      <c r="AZ5" s="9" t="s">
        <v>19</v>
      </c>
      <c r="BA5" s="9" t="s">
        <v>18</v>
      </c>
      <c r="BB5" s="9" t="s">
        <v>20</v>
      </c>
      <c r="BC5" s="9" t="s">
        <v>18</v>
      </c>
    </row>
    <row r="6" spans="1:55" ht="15.75" x14ac:dyDescent="0.25">
      <c r="A6" s="10" t="s">
        <v>21</v>
      </c>
      <c r="B6" s="12">
        <v>121</v>
      </c>
      <c r="C6" s="12">
        <v>92.255369999999999</v>
      </c>
      <c r="D6" s="12">
        <v>2.18174</v>
      </c>
      <c r="E6" s="12">
        <v>11163</v>
      </c>
      <c r="F6" s="12">
        <v>76.900000000000006</v>
      </c>
      <c r="G6" s="12">
        <v>97.6</v>
      </c>
      <c r="H6" s="12" t="s">
        <v>21</v>
      </c>
      <c r="I6" s="12"/>
      <c r="J6" s="13">
        <f>IF(D6=".","",3.5*D6)</f>
        <v>7.6360900000000003</v>
      </c>
      <c r="K6" s="13">
        <f>IF(J6="","",C6-J6)</f>
        <v>84.619280000000003</v>
      </c>
      <c r="L6" s="13">
        <f>IF(J6="","",C6+J6)</f>
        <v>99.891459999999995</v>
      </c>
      <c r="N6" s="10" t="s">
        <v>21</v>
      </c>
      <c r="O6" s="12">
        <v>121</v>
      </c>
      <c r="P6" s="12">
        <v>92.255369999999999</v>
      </c>
      <c r="Q6" s="12">
        <v>2.18174</v>
      </c>
      <c r="R6" s="12">
        <v>11163</v>
      </c>
      <c r="S6" s="12">
        <v>76.900000000000006</v>
      </c>
      <c r="T6" s="12">
        <v>97.6</v>
      </c>
      <c r="U6" s="12" t="s">
        <v>21</v>
      </c>
      <c r="V6" s="12"/>
      <c r="W6" s="13">
        <f>IF(Q6=".","",3.5*Q6)</f>
        <v>7.6360900000000003</v>
      </c>
      <c r="X6" s="14">
        <f>IF(W6="","",P6-W6)</f>
        <v>84.619280000000003</v>
      </c>
      <c r="Y6" s="13">
        <f>IF(W6="","",P6+W6)</f>
        <v>99.891459999999995</v>
      </c>
      <c r="AA6" s="10" t="s">
        <v>21</v>
      </c>
      <c r="AB6" s="12">
        <v>120</v>
      </c>
      <c r="AC6" s="12">
        <v>92.383330000000001</v>
      </c>
      <c r="AD6" s="12">
        <v>1.67394</v>
      </c>
      <c r="AE6" s="12">
        <v>11086</v>
      </c>
      <c r="AF6" s="12">
        <v>88.1</v>
      </c>
      <c r="AG6" s="12">
        <v>97.6</v>
      </c>
      <c r="AH6" s="12" t="s">
        <v>21</v>
      </c>
      <c r="AI6" s="4"/>
      <c r="AJ6" s="13">
        <f>IF(AD6=".","",3.5*AD6)</f>
        <v>5.8587899999999999</v>
      </c>
      <c r="AK6" s="13">
        <f>IF(AJ6="","",AC6-AJ6)</f>
        <v>86.524540000000002</v>
      </c>
      <c r="AL6" s="13">
        <f>IF(AJ6="","",AC6+AJ6)</f>
        <v>98.24212</v>
      </c>
      <c r="AM6" s="4"/>
      <c r="AN6" s="10" t="s">
        <v>21</v>
      </c>
      <c r="AO6" s="12">
        <v>120</v>
      </c>
      <c r="AP6" s="12">
        <v>92.383330000000001</v>
      </c>
      <c r="AQ6" s="12">
        <v>1.67394</v>
      </c>
      <c r="AR6" s="12">
        <v>11086</v>
      </c>
      <c r="AS6" s="12">
        <v>88.1</v>
      </c>
      <c r="AT6" s="12">
        <v>97.6</v>
      </c>
      <c r="AU6" s="12"/>
      <c r="AW6" s="15" t="str">
        <f t="shared" ref="AW6:AW35" si="0">AN6</f>
        <v>DM</v>
      </c>
      <c r="AX6" s="16">
        <f>AO6-O6</f>
        <v>-1</v>
      </c>
      <c r="AY6" s="17">
        <f>IF(AX6&lt;&gt;0,AX6/O6,0)</f>
        <v>-8.2644628099173556E-3</v>
      </c>
      <c r="AZ6" s="18">
        <f>IF((AND(AP6&lt;&gt;".",P6&lt;&gt;".")),AP6-P6,".")</f>
        <v>0.12796000000000163</v>
      </c>
      <c r="BA6" s="17">
        <f>IF((AND(P6 &lt;&gt;".",AZ6&lt;&gt;".")),AZ6/P6,".")</f>
        <v>1.3870195306788281E-3</v>
      </c>
      <c r="BB6" s="18">
        <f>IF((AND(Q6&lt;&gt;".",AQ6&lt;&gt;".")),AQ6-Q6,".")</f>
        <v>-0.50780000000000003</v>
      </c>
      <c r="BC6" s="17">
        <f>IF((AND(BB6&lt;&gt;".",Q6&lt;&gt;".")),BB6/Q6,".")</f>
        <v>-0.23275000687524638</v>
      </c>
    </row>
    <row r="7" spans="1:55" ht="15.75" x14ac:dyDescent="0.25">
      <c r="A7" s="10" t="s">
        <v>22</v>
      </c>
      <c r="B7" s="12">
        <v>33</v>
      </c>
      <c r="C7" s="12">
        <v>4.8600000000000003</v>
      </c>
      <c r="D7" s="12">
        <v>1.3507</v>
      </c>
      <c r="E7" s="12">
        <v>160.38</v>
      </c>
      <c r="F7" s="12">
        <v>1.71</v>
      </c>
      <c r="G7" s="12">
        <v>7.01</v>
      </c>
      <c r="H7" s="12" t="s">
        <v>22</v>
      </c>
      <c r="I7" s="12"/>
      <c r="J7" s="13">
        <f t="shared" ref="J7:J35" si="1">IF(D7=".","",3.5*D7)</f>
        <v>4.7274500000000002</v>
      </c>
      <c r="K7" s="13">
        <f t="shared" ref="K7:K35" si="2">IF(J7="","",C7-J7)</f>
        <v>0.13255000000000017</v>
      </c>
      <c r="L7" s="13">
        <f t="shared" ref="L7:L35" si="3">IF(J7="","",C7+J7)</f>
        <v>9.5874500000000005</v>
      </c>
      <c r="N7" s="10" t="s">
        <v>22</v>
      </c>
      <c r="O7" s="12">
        <v>33</v>
      </c>
      <c r="P7" s="12">
        <v>4.8600000000000003</v>
      </c>
      <c r="Q7" s="12">
        <v>1.3507</v>
      </c>
      <c r="R7" s="12">
        <v>160.38</v>
      </c>
      <c r="S7" s="12">
        <v>1.71</v>
      </c>
      <c r="T7" s="12">
        <v>7.01</v>
      </c>
      <c r="U7" s="12" t="s">
        <v>22</v>
      </c>
      <c r="V7" s="12"/>
      <c r="W7" s="13">
        <f t="shared" ref="W7:W35" si="4">IF(Q7=".","",3.5*Q7)</f>
        <v>4.7274500000000002</v>
      </c>
      <c r="X7" s="13">
        <f t="shared" ref="X7:X35" si="5">IF(W7="","",P7-W7)</f>
        <v>0.13255000000000017</v>
      </c>
      <c r="Y7" s="13">
        <f t="shared" ref="Y7:Y35" si="6">IF(W7="","",P7+W7)</f>
        <v>9.5874500000000005</v>
      </c>
      <c r="AA7" s="10" t="s">
        <v>22</v>
      </c>
      <c r="AB7" s="12">
        <v>33</v>
      </c>
      <c r="AC7" s="12">
        <v>4.8600000000000003</v>
      </c>
      <c r="AD7" s="12">
        <v>1.3507</v>
      </c>
      <c r="AE7" s="12">
        <v>160.38</v>
      </c>
      <c r="AF7" s="12">
        <v>1.71</v>
      </c>
      <c r="AG7" s="12">
        <v>7.01</v>
      </c>
      <c r="AH7" s="12" t="s">
        <v>22</v>
      </c>
      <c r="AI7" s="4"/>
      <c r="AJ7" s="13">
        <f t="shared" ref="AJ7:AJ35" si="7">IF(AD7=".","",3.5*AD7)</f>
        <v>4.7274500000000002</v>
      </c>
      <c r="AK7" s="13">
        <f t="shared" ref="AK7:AK35" si="8">IF(AJ7="","",AC7-AJ7)</f>
        <v>0.13255000000000017</v>
      </c>
      <c r="AL7" s="13">
        <f t="shared" ref="AL7:AL35" si="9">IF(AJ7="","",AC7+AJ7)</f>
        <v>9.5874500000000005</v>
      </c>
      <c r="AM7" s="4"/>
      <c r="AN7" s="10" t="s">
        <v>22</v>
      </c>
      <c r="AO7" s="12">
        <v>33</v>
      </c>
      <c r="AP7" s="12">
        <v>4.8600000000000003</v>
      </c>
      <c r="AQ7" s="12">
        <v>1.3507</v>
      </c>
      <c r="AR7" s="12">
        <v>160.38</v>
      </c>
      <c r="AS7" s="12">
        <v>1.71</v>
      </c>
      <c r="AT7" s="12">
        <v>7.01</v>
      </c>
      <c r="AU7" s="12"/>
      <c r="AW7" s="15" t="str">
        <f t="shared" si="0"/>
        <v>Ash</v>
      </c>
      <c r="AX7" s="16">
        <f t="shared" ref="AX7:AX35" si="10">AO7-O7</f>
        <v>0</v>
      </c>
      <c r="AY7" s="17">
        <f t="shared" ref="AY7:AY35" si="11">IF(AX7&lt;&gt;0,AX7/O7,0)</f>
        <v>0</v>
      </c>
      <c r="AZ7" s="18">
        <f t="shared" ref="AZ7:AZ35" si="12">IF((AND(AP7&lt;&gt;".",P7&lt;&gt;".")),AP7-P7,".")</f>
        <v>0</v>
      </c>
      <c r="BA7" s="17">
        <f t="shared" ref="BA7:BA35" si="13">IF((AND(P7 &lt;&gt;".",AZ7&lt;&gt;".")),AZ7/P7,".")</f>
        <v>0</v>
      </c>
      <c r="BB7" s="18">
        <f t="shared" ref="BB7:BB35" si="14">IF((AND(Q7&lt;&gt;".",AQ7&lt;&gt;".")),AQ7-Q7,".")</f>
        <v>0</v>
      </c>
      <c r="BC7" s="17">
        <f t="shared" ref="BC7:BC35" si="15">IF((AND(BB7&lt;&gt;".",Q7&lt;&gt;".")),BB7/Q7,".")</f>
        <v>0</v>
      </c>
    </row>
    <row r="8" spans="1:55" ht="15.75" x14ac:dyDescent="0.25">
      <c r="A8" s="10" t="s">
        <v>23</v>
      </c>
      <c r="B8" s="12">
        <v>113</v>
      </c>
      <c r="C8" s="12">
        <v>57.123890000000003</v>
      </c>
      <c r="D8" s="12">
        <v>6.1877399999999998</v>
      </c>
      <c r="E8" s="12">
        <v>6455</v>
      </c>
      <c r="F8" s="12">
        <v>49</v>
      </c>
      <c r="G8" s="12">
        <v>80</v>
      </c>
      <c r="H8" s="12" t="s">
        <v>23</v>
      </c>
      <c r="I8" s="12"/>
      <c r="J8" s="13">
        <f t="shared" si="1"/>
        <v>21.65709</v>
      </c>
      <c r="K8" s="13">
        <f t="shared" si="2"/>
        <v>35.466800000000006</v>
      </c>
      <c r="L8" s="13">
        <f t="shared" si="3"/>
        <v>78.78098</v>
      </c>
      <c r="N8" s="10" t="s">
        <v>23</v>
      </c>
      <c r="O8" s="12">
        <v>113</v>
      </c>
      <c r="P8" s="12">
        <v>57.123890000000003</v>
      </c>
      <c r="Q8" s="12">
        <v>6.1877399999999998</v>
      </c>
      <c r="R8" s="12">
        <v>6455</v>
      </c>
      <c r="S8" s="12">
        <v>49</v>
      </c>
      <c r="T8" s="12">
        <v>80</v>
      </c>
      <c r="U8" s="12" t="s">
        <v>23</v>
      </c>
      <c r="V8" s="12"/>
      <c r="W8" s="13">
        <f t="shared" si="4"/>
        <v>21.65709</v>
      </c>
      <c r="X8" s="13">
        <f t="shared" si="5"/>
        <v>35.466800000000006</v>
      </c>
      <c r="Y8" s="14">
        <f t="shared" si="6"/>
        <v>78.78098</v>
      </c>
      <c r="AA8" s="10" t="s">
        <v>23</v>
      </c>
      <c r="AB8" s="12">
        <v>111</v>
      </c>
      <c r="AC8" s="12">
        <v>56.72072</v>
      </c>
      <c r="AD8" s="12">
        <v>5.4508900000000002</v>
      </c>
      <c r="AE8" s="12">
        <v>6296</v>
      </c>
      <c r="AF8" s="12">
        <v>49</v>
      </c>
      <c r="AG8" s="12">
        <v>77</v>
      </c>
      <c r="AH8" s="12" t="s">
        <v>23</v>
      </c>
      <c r="AI8" s="4"/>
      <c r="AJ8" s="13">
        <f t="shared" si="7"/>
        <v>19.078115</v>
      </c>
      <c r="AK8" s="13">
        <f t="shared" si="8"/>
        <v>37.642605000000003</v>
      </c>
      <c r="AL8" s="14">
        <f t="shared" si="9"/>
        <v>75.798834999999997</v>
      </c>
      <c r="AM8" s="4"/>
      <c r="AN8" s="10" t="s">
        <v>23</v>
      </c>
      <c r="AO8" s="12">
        <v>110</v>
      </c>
      <c r="AP8" s="12">
        <v>56.536360000000002</v>
      </c>
      <c r="AQ8" s="12">
        <v>5.1163999999999996</v>
      </c>
      <c r="AR8" s="12">
        <v>6219</v>
      </c>
      <c r="AS8" s="12">
        <v>49</v>
      </c>
      <c r="AT8" s="12">
        <v>75</v>
      </c>
      <c r="AU8" s="12"/>
      <c r="AW8" s="15" t="str">
        <f t="shared" si="0"/>
        <v>TDN</v>
      </c>
      <c r="AX8" s="16">
        <f t="shared" si="10"/>
        <v>-3</v>
      </c>
      <c r="AY8" s="17">
        <f t="shared" si="11"/>
        <v>-2.6548672566371681E-2</v>
      </c>
      <c r="AZ8" s="18">
        <f t="shared" si="12"/>
        <v>-0.587530000000001</v>
      </c>
      <c r="BA8" s="17">
        <f t="shared" si="13"/>
        <v>-1.028518891132941E-2</v>
      </c>
      <c r="BB8" s="18">
        <f t="shared" si="14"/>
        <v>-1.0713400000000002</v>
      </c>
      <c r="BC8" s="17">
        <f t="shared" si="15"/>
        <v>-0.17313914288577092</v>
      </c>
    </row>
    <row r="9" spans="1:55" ht="15.75" x14ac:dyDescent="0.25">
      <c r="A9" s="10" t="s">
        <v>24</v>
      </c>
      <c r="B9" s="12">
        <v>113</v>
      </c>
      <c r="C9" s="12">
        <v>2.4938099999999999</v>
      </c>
      <c r="D9" s="12">
        <v>0.28543000000000002</v>
      </c>
      <c r="E9" s="12">
        <v>281.8</v>
      </c>
      <c r="F9" s="12">
        <v>2.1</v>
      </c>
      <c r="G9" s="12">
        <v>3.51</v>
      </c>
      <c r="H9" s="12" t="s">
        <v>24</v>
      </c>
      <c r="I9" s="12"/>
      <c r="J9" s="13">
        <f t="shared" si="1"/>
        <v>0.99900500000000003</v>
      </c>
      <c r="K9" s="13">
        <f t="shared" si="2"/>
        <v>1.4948049999999999</v>
      </c>
      <c r="L9" s="13">
        <f t="shared" si="3"/>
        <v>3.4928149999999998</v>
      </c>
      <c r="N9" s="10" t="s">
        <v>24</v>
      </c>
      <c r="O9" s="12">
        <v>113</v>
      </c>
      <c r="P9" s="12">
        <v>2.4938099999999999</v>
      </c>
      <c r="Q9" s="12">
        <v>0.28543000000000002</v>
      </c>
      <c r="R9" s="12">
        <v>281.8</v>
      </c>
      <c r="S9" s="12">
        <v>2.1</v>
      </c>
      <c r="T9" s="12">
        <v>3.51</v>
      </c>
      <c r="U9" s="12" t="s">
        <v>24</v>
      </c>
      <c r="V9" s="12"/>
      <c r="W9" s="13">
        <f t="shared" si="4"/>
        <v>0.99900500000000003</v>
      </c>
      <c r="X9" s="13">
        <f t="shared" si="5"/>
        <v>1.4948049999999999</v>
      </c>
      <c r="Y9" s="14">
        <f t="shared" si="6"/>
        <v>3.4928149999999998</v>
      </c>
      <c r="AA9" s="10" t="s">
        <v>24</v>
      </c>
      <c r="AB9" s="12">
        <v>112</v>
      </c>
      <c r="AC9" s="12">
        <v>2.4847299999999999</v>
      </c>
      <c r="AD9" s="12">
        <v>0.26984999999999998</v>
      </c>
      <c r="AE9" s="12">
        <v>278.29000000000002</v>
      </c>
      <c r="AF9" s="12">
        <v>2.1</v>
      </c>
      <c r="AG9" s="12">
        <v>3.49</v>
      </c>
      <c r="AH9" s="12" t="s">
        <v>24</v>
      </c>
      <c r="AI9" s="4"/>
      <c r="AJ9" s="13">
        <f t="shared" si="7"/>
        <v>0.94447499999999995</v>
      </c>
      <c r="AK9" s="13">
        <f t="shared" si="8"/>
        <v>1.5402549999999999</v>
      </c>
      <c r="AL9" s="14">
        <f t="shared" si="9"/>
        <v>3.4292049999999996</v>
      </c>
      <c r="AM9" s="4"/>
      <c r="AN9" s="10" t="s">
        <v>24</v>
      </c>
      <c r="AO9" s="12">
        <v>111</v>
      </c>
      <c r="AP9" s="12">
        <v>2.4756800000000001</v>
      </c>
      <c r="AQ9" s="12">
        <v>0.25340000000000001</v>
      </c>
      <c r="AR9" s="12">
        <v>274.8</v>
      </c>
      <c r="AS9" s="12">
        <v>2.1</v>
      </c>
      <c r="AT9" s="12">
        <v>3.42</v>
      </c>
      <c r="AU9" s="12"/>
      <c r="AW9" s="15" t="str">
        <f t="shared" si="0"/>
        <v>DE</v>
      </c>
      <c r="AX9" s="16">
        <f t="shared" si="10"/>
        <v>-2</v>
      </c>
      <c r="AY9" s="17">
        <f t="shared" si="11"/>
        <v>-1.7699115044247787E-2</v>
      </c>
      <c r="AZ9" s="18">
        <f t="shared" si="12"/>
        <v>-1.8129999999999757E-2</v>
      </c>
      <c r="BA9" s="17">
        <f t="shared" si="13"/>
        <v>-7.2700005212906187E-3</v>
      </c>
      <c r="BB9" s="18">
        <f t="shared" si="14"/>
        <v>-3.2030000000000003E-2</v>
      </c>
      <c r="BC9" s="17">
        <f t="shared" si="15"/>
        <v>-0.11221665557229443</v>
      </c>
    </row>
    <row r="10" spans="1:55" ht="15.75" x14ac:dyDescent="0.25">
      <c r="A10" s="10" t="s">
        <v>25</v>
      </c>
      <c r="B10" s="12">
        <v>113</v>
      </c>
      <c r="C10" s="12">
        <v>2.0699999999999998</v>
      </c>
      <c r="D10" s="12">
        <v>0.29041</v>
      </c>
      <c r="E10" s="12">
        <v>233.91</v>
      </c>
      <c r="F10" s="12">
        <v>1.67</v>
      </c>
      <c r="G10" s="12">
        <v>3.12</v>
      </c>
      <c r="H10" s="12" t="s">
        <v>25</v>
      </c>
      <c r="I10" s="12"/>
      <c r="J10" s="13">
        <f t="shared" si="1"/>
        <v>1.016435</v>
      </c>
      <c r="K10" s="13">
        <f t="shared" si="2"/>
        <v>1.0535649999999999</v>
      </c>
      <c r="L10" s="13">
        <f t="shared" si="3"/>
        <v>3.0864349999999998</v>
      </c>
      <c r="N10" s="10" t="s">
        <v>25</v>
      </c>
      <c r="O10" s="12">
        <v>113</v>
      </c>
      <c r="P10" s="12">
        <v>2.0699999999999998</v>
      </c>
      <c r="Q10" s="12">
        <v>0.29041</v>
      </c>
      <c r="R10" s="12">
        <v>233.91</v>
      </c>
      <c r="S10" s="12">
        <v>1.67</v>
      </c>
      <c r="T10" s="12">
        <v>3.12</v>
      </c>
      <c r="U10" s="12" t="s">
        <v>25</v>
      </c>
      <c r="V10" s="12"/>
      <c r="W10" s="13">
        <f t="shared" si="4"/>
        <v>1.016435</v>
      </c>
      <c r="X10" s="13">
        <f t="shared" si="5"/>
        <v>1.0535649999999999</v>
      </c>
      <c r="Y10" s="14">
        <f t="shared" si="6"/>
        <v>3.0864349999999998</v>
      </c>
      <c r="AA10" s="10" t="s">
        <v>25</v>
      </c>
      <c r="AB10" s="12">
        <v>112</v>
      </c>
      <c r="AC10" s="12">
        <v>2.0606300000000002</v>
      </c>
      <c r="AD10" s="12">
        <v>0.27400000000000002</v>
      </c>
      <c r="AE10" s="12">
        <v>230.79</v>
      </c>
      <c r="AF10" s="12">
        <v>1.67</v>
      </c>
      <c r="AG10" s="12">
        <v>3.08</v>
      </c>
      <c r="AH10" s="12" t="s">
        <v>25</v>
      </c>
      <c r="AI10" s="4"/>
      <c r="AJ10" s="13">
        <f t="shared" si="7"/>
        <v>0.95900000000000007</v>
      </c>
      <c r="AK10" s="13">
        <f t="shared" si="8"/>
        <v>1.1016300000000001</v>
      </c>
      <c r="AL10" s="14">
        <f t="shared" si="9"/>
        <v>3.0196300000000003</v>
      </c>
      <c r="AM10" s="4"/>
      <c r="AN10" s="10" t="s">
        <v>25</v>
      </c>
      <c r="AO10" s="12">
        <v>111</v>
      </c>
      <c r="AP10" s="12">
        <v>2.0514399999999999</v>
      </c>
      <c r="AQ10" s="12">
        <v>0.25735000000000002</v>
      </c>
      <c r="AR10" s="12">
        <v>227.71</v>
      </c>
      <c r="AS10" s="12">
        <v>1.67</v>
      </c>
      <c r="AT10" s="12">
        <v>3.01</v>
      </c>
      <c r="AU10" s="12"/>
      <c r="AW10" s="15" t="str">
        <f t="shared" si="0"/>
        <v>ME</v>
      </c>
      <c r="AX10" s="16">
        <f t="shared" si="10"/>
        <v>-2</v>
      </c>
      <c r="AY10" s="17">
        <f t="shared" si="11"/>
        <v>-1.7699115044247787E-2</v>
      </c>
      <c r="AZ10" s="18">
        <f t="shared" si="12"/>
        <v>-1.855999999999991E-2</v>
      </c>
      <c r="BA10" s="17">
        <f t="shared" si="13"/>
        <v>-8.966183574879185E-3</v>
      </c>
      <c r="BB10" s="18">
        <f t="shared" si="14"/>
        <v>-3.3059999999999978E-2</v>
      </c>
      <c r="BC10" s="17">
        <f t="shared" si="15"/>
        <v>-0.11383905512895554</v>
      </c>
    </row>
    <row r="11" spans="1:55" ht="15.75" x14ac:dyDescent="0.25">
      <c r="A11" s="10" t="s">
        <v>26</v>
      </c>
      <c r="B11" s="12">
        <v>113</v>
      </c>
      <c r="C11" s="12">
        <v>1.0387599999999999</v>
      </c>
      <c r="D11" s="12">
        <v>0.24897</v>
      </c>
      <c r="E11" s="12">
        <v>117.38</v>
      </c>
      <c r="F11" s="12">
        <v>0.59</v>
      </c>
      <c r="G11" s="12">
        <v>1.94</v>
      </c>
      <c r="H11" s="12" t="s">
        <v>26</v>
      </c>
      <c r="I11" s="12"/>
      <c r="J11" s="13">
        <f t="shared" si="1"/>
        <v>0.87139500000000003</v>
      </c>
      <c r="K11" s="13">
        <f t="shared" si="2"/>
        <v>0.16736499999999987</v>
      </c>
      <c r="L11" s="13">
        <f t="shared" si="3"/>
        <v>1.910155</v>
      </c>
      <c r="N11" s="10" t="s">
        <v>26</v>
      </c>
      <c r="O11" s="12">
        <v>113</v>
      </c>
      <c r="P11" s="12">
        <v>1.0387599999999999</v>
      </c>
      <c r="Q11" s="12">
        <v>0.24897</v>
      </c>
      <c r="R11" s="12">
        <v>117.38</v>
      </c>
      <c r="S11" s="12">
        <v>0.59</v>
      </c>
      <c r="T11" s="12">
        <v>1.94</v>
      </c>
      <c r="U11" s="12" t="s">
        <v>26</v>
      </c>
      <c r="V11" s="12"/>
      <c r="W11" s="13">
        <f t="shared" si="4"/>
        <v>0.87139500000000003</v>
      </c>
      <c r="X11" s="13">
        <f t="shared" si="5"/>
        <v>0.16736499999999987</v>
      </c>
      <c r="Y11" s="14">
        <f t="shared" si="6"/>
        <v>1.910155</v>
      </c>
      <c r="AA11" s="10" t="s">
        <v>26</v>
      </c>
      <c r="AB11" s="12">
        <v>112</v>
      </c>
      <c r="AC11" s="12">
        <v>1.03071</v>
      </c>
      <c r="AD11" s="12">
        <v>0.23487</v>
      </c>
      <c r="AE11" s="12">
        <v>115.44</v>
      </c>
      <c r="AF11" s="12">
        <v>0.59</v>
      </c>
      <c r="AG11" s="12">
        <v>1.88</v>
      </c>
      <c r="AH11" s="12" t="s">
        <v>26</v>
      </c>
      <c r="AI11" s="4"/>
      <c r="AJ11" s="13">
        <f t="shared" si="7"/>
        <v>0.82204500000000003</v>
      </c>
      <c r="AK11" s="13">
        <f t="shared" si="8"/>
        <v>0.20866499999999999</v>
      </c>
      <c r="AL11" s="14">
        <f t="shared" si="9"/>
        <v>1.8527550000000002</v>
      </c>
      <c r="AM11" s="4"/>
      <c r="AN11" s="10" t="s">
        <v>26</v>
      </c>
      <c r="AO11" s="12">
        <v>111</v>
      </c>
      <c r="AP11" s="12">
        <v>1.0230600000000001</v>
      </c>
      <c r="AQ11" s="12">
        <v>0.22147</v>
      </c>
      <c r="AR11" s="12">
        <v>113.56</v>
      </c>
      <c r="AS11" s="12">
        <v>0.59</v>
      </c>
      <c r="AT11" s="12">
        <v>1.82</v>
      </c>
      <c r="AU11" s="12"/>
      <c r="AW11" s="15" t="str">
        <f t="shared" si="0"/>
        <v>NEM</v>
      </c>
      <c r="AX11" s="16">
        <f t="shared" si="10"/>
        <v>-2</v>
      </c>
      <c r="AY11" s="17">
        <f t="shared" si="11"/>
        <v>-1.7699115044247787E-2</v>
      </c>
      <c r="AZ11" s="18">
        <f t="shared" si="12"/>
        <v>-1.5699999999999825E-2</v>
      </c>
      <c r="BA11" s="17">
        <f t="shared" si="13"/>
        <v>-1.5114174592783537E-2</v>
      </c>
      <c r="BB11" s="18">
        <f t="shared" si="14"/>
        <v>-2.7499999999999997E-2</v>
      </c>
      <c r="BC11" s="17">
        <f t="shared" si="15"/>
        <v>-0.11045507490862351</v>
      </c>
    </row>
    <row r="12" spans="1:55" ht="15.75" x14ac:dyDescent="0.25">
      <c r="A12" s="10" t="s">
        <v>27</v>
      </c>
      <c r="B12" s="12">
        <v>113</v>
      </c>
      <c r="C12" s="12">
        <v>0.48469000000000001</v>
      </c>
      <c r="D12" s="12">
        <v>0.22775999999999999</v>
      </c>
      <c r="E12" s="12">
        <v>54.77</v>
      </c>
      <c r="F12" s="12">
        <v>0.06</v>
      </c>
      <c r="G12" s="12">
        <v>1.29</v>
      </c>
      <c r="H12" s="12" t="s">
        <v>27</v>
      </c>
      <c r="I12" s="12"/>
      <c r="J12" s="13">
        <f t="shared" si="1"/>
        <v>0.79715999999999998</v>
      </c>
      <c r="K12" s="13">
        <f t="shared" si="2"/>
        <v>-0.31246999999999997</v>
      </c>
      <c r="L12" s="13">
        <f t="shared" si="3"/>
        <v>1.2818499999999999</v>
      </c>
      <c r="N12" s="10" t="s">
        <v>27</v>
      </c>
      <c r="O12" s="12">
        <v>113</v>
      </c>
      <c r="P12" s="12">
        <v>0.48469000000000001</v>
      </c>
      <c r="Q12" s="12">
        <v>0.22775999999999999</v>
      </c>
      <c r="R12" s="12">
        <v>54.77</v>
      </c>
      <c r="S12" s="12">
        <v>0.06</v>
      </c>
      <c r="T12" s="12">
        <v>1.29</v>
      </c>
      <c r="U12" s="12" t="s">
        <v>27</v>
      </c>
      <c r="V12" s="12"/>
      <c r="W12" s="13">
        <f t="shared" si="4"/>
        <v>0.79715999999999998</v>
      </c>
      <c r="X12" s="13">
        <f t="shared" si="5"/>
        <v>-0.31246999999999997</v>
      </c>
      <c r="Y12" s="14">
        <f t="shared" si="6"/>
        <v>1.2818499999999999</v>
      </c>
      <c r="AA12" s="10" t="s">
        <v>27</v>
      </c>
      <c r="AB12" s="12">
        <v>112</v>
      </c>
      <c r="AC12" s="12">
        <v>0.47749999999999998</v>
      </c>
      <c r="AD12" s="12">
        <v>0.21551000000000001</v>
      </c>
      <c r="AE12" s="12">
        <v>53.48</v>
      </c>
      <c r="AF12" s="12">
        <v>0.06</v>
      </c>
      <c r="AG12" s="12">
        <v>1.24</v>
      </c>
      <c r="AH12" s="12" t="s">
        <v>27</v>
      </c>
      <c r="AI12" s="4"/>
      <c r="AJ12" s="13">
        <f t="shared" si="7"/>
        <v>0.75428499999999998</v>
      </c>
      <c r="AK12" s="13">
        <f t="shared" si="8"/>
        <v>-0.276785</v>
      </c>
      <c r="AL12" s="14">
        <f t="shared" si="9"/>
        <v>1.2317849999999999</v>
      </c>
      <c r="AM12" s="4"/>
      <c r="AN12" s="10" t="s">
        <v>27</v>
      </c>
      <c r="AO12" s="12">
        <v>111</v>
      </c>
      <c r="AP12" s="12">
        <v>0.47062999999999999</v>
      </c>
      <c r="AQ12" s="12">
        <v>0.20380000000000001</v>
      </c>
      <c r="AR12" s="12">
        <v>52.24</v>
      </c>
      <c r="AS12" s="12">
        <v>0.06</v>
      </c>
      <c r="AT12" s="12">
        <v>1.19</v>
      </c>
      <c r="AU12" s="12"/>
      <c r="AW12" s="15" t="str">
        <f t="shared" si="0"/>
        <v>NEG</v>
      </c>
      <c r="AX12" s="16">
        <f t="shared" si="10"/>
        <v>-2</v>
      </c>
      <c r="AY12" s="17">
        <f t="shared" si="11"/>
        <v>-1.7699115044247787E-2</v>
      </c>
      <c r="AZ12" s="18">
        <f t="shared" si="12"/>
        <v>-1.4060000000000017E-2</v>
      </c>
      <c r="BA12" s="17">
        <f t="shared" si="13"/>
        <v>-2.9008232065856562E-2</v>
      </c>
      <c r="BB12" s="18">
        <f t="shared" si="14"/>
        <v>-2.3959999999999981E-2</v>
      </c>
      <c r="BC12" s="17">
        <f t="shared" si="15"/>
        <v>-0.10519845451352293</v>
      </c>
    </row>
    <row r="13" spans="1:55" ht="15.75" x14ac:dyDescent="0.25">
      <c r="A13" s="10" t="s">
        <v>28</v>
      </c>
      <c r="B13" s="12">
        <v>35</v>
      </c>
      <c r="C13" s="12">
        <v>16.65429</v>
      </c>
      <c r="D13" s="12">
        <v>8.4961000000000002</v>
      </c>
      <c r="E13" s="12">
        <v>582.9</v>
      </c>
      <c r="F13" s="12">
        <v>2.6</v>
      </c>
      <c r="G13" s="12">
        <v>39</v>
      </c>
      <c r="H13" s="12" t="s">
        <v>28</v>
      </c>
      <c r="I13" s="12"/>
      <c r="J13" s="13">
        <f t="shared" si="1"/>
        <v>29.736350000000002</v>
      </c>
      <c r="K13" s="13">
        <f t="shared" si="2"/>
        <v>-13.082060000000002</v>
      </c>
      <c r="L13" s="13">
        <f t="shared" si="3"/>
        <v>46.390640000000005</v>
      </c>
      <c r="N13" s="10" t="s">
        <v>28</v>
      </c>
      <c r="O13" s="12">
        <v>35</v>
      </c>
      <c r="P13" s="12">
        <v>16.65429</v>
      </c>
      <c r="Q13" s="12">
        <v>8.4961000000000002</v>
      </c>
      <c r="R13" s="12">
        <v>582.9</v>
      </c>
      <c r="S13" s="12">
        <v>2.6</v>
      </c>
      <c r="T13" s="12">
        <v>39</v>
      </c>
      <c r="U13" s="12" t="s">
        <v>28</v>
      </c>
      <c r="V13" s="12"/>
      <c r="W13" s="13">
        <f t="shared" si="4"/>
        <v>29.736350000000002</v>
      </c>
      <c r="X13" s="13">
        <f t="shared" si="5"/>
        <v>-13.082060000000002</v>
      </c>
      <c r="Y13" s="13">
        <f t="shared" si="6"/>
        <v>46.390640000000005</v>
      </c>
      <c r="AA13" s="10" t="s">
        <v>28</v>
      </c>
      <c r="AB13" s="12">
        <v>35</v>
      </c>
      <c r="AC13" s="12">
        <v>16.65429</v>
      </c>
      <c r="AD13" s="12">
        <v>8.4961000000000002</v>
      </c>
      <c r="AE13" s="12">
        <v>582.9</v>
      </c>
      <c r="AF13" s="12">
        <v>2.6</v>
      </c>
      <c r="AG13" s="12">
        <v>39</v>
      </c>
      <c r="AH13" s="12" t="s">
        <v>28</v>
      </c>
      <c r="AI13" s="4"/>
      <c r="AJ13" s="13">
        <f t="shared" si="7"/>
        <v>29.736350000000002</v>
      </c>
      <c r="AK13" s="13">
        <f t="shared" si="8"/>
        <v>-13.082060000000002</v>
      </c>
      <c r="AL13" s="13">
        <f t="shared" si="9"/>
        <v>46.390640000000005</v>
      </c>
      <c r="AM13" s="4"/>
      <c r="AN13" s="10" t="s">
        <v>28</v>
      </c>
      <c r="AO13" s="12">
        <v>35</v>
      </c>
      <c r="AP13" s="12">
        <v>16.65429</v>
      </c>
      <c r="AQ13" s="12">
        <v>8.4961000000000002</v>
      </c>
      <c r="AR13" s="12">
        <v>582.9</v>
      </c>
      <c r="AS13" s="12">
        <v>2.6</v>
      </c>
      <c r="AT13" s="12">
        <v>39</v>
      </c>
      <c r="AU13" s="12"/>
      <c r="AW13" s="15" t="str">
        <f t="shared" si="0"/>
        <v>Starch</v>
      </c>
      <c r="AX13" s="16">
        <f t="shared" si="10"/>
        <v>0</v>
      </c>
      <c r="AY13" s="17">
        <f t="shared" si="11"/>
        <v>0</v>
      </c>
      <c r="AZ13" s="18">
        <f t="shared" si="12"/>
        <v>0</v>
      </c>
      <c r="BA13" s="17">
        <f t="shared" si="13"/>
        <v>0</v>
      </c>
      <c r="BB13" s="18">
        <f t="shared" si="14"/>
        <v>0</v>
      </c>
      <c r="BC13" s="17">
        <f t="shared" si="15"/>
        <v>0</v>
      </c>
    </row>
    <row r="14" spans="1:55" ht="15.75" x14ac:dyDescent="0.25">
      <c r="A14" s="10" t="s">
        <v>29</v>
      </c>
      <c r="B14" s="12">
        <v>34</v>
      </c>
      <c r="C14" s="12">
        <v>3.10588</v>
      </c>
      <c r="D14" s="12">
        <v>1.5822799999999999</v>
      </c>
      <c r="E14" s="12">
        <v>105.6</v>
      </c>
      <c r="F14" s="12">
        <v>1</v>
      </c>
      <c r="G14" s="12">
        <v>7.1</v>
      </c>
      <c r="H14" s="12" t="s">
        <v>29</v>
      </c>
      <c r="I14" s="12"/>
      <c r="J14" s="13">
        <f t="shared" si="1"/>
        <v>5.5379799999999992</v>
      </c>
      <c r="K14" s="13">
        <f t="shared" si="2"/>
        <v>-2.4320999999999993</v>
      </c>
      <c r="L14" s="13">
        <f t="shared" si="3"/>
        <v>8.6438600000000001</v>
      </c>
      <c r="N14" s="10" t="s">
        <v>29</v>
      </c>
      <c r="O14" s="12">
        <v>34</v>
      </c>
      <c r="P14" s="12">
        <v>3.10588</v>
      </c>
      <c r="Q14" s="12">
        <v>1.5822799999999999</v>
      </c>
      <c r="R14" s="12">
        <v>105.6</v>
      </c>
      <c r="S14" s="12">
        <v>1</v>
      </c>
      <c r="T14" s="12">
        <v>7.1</v>
      </c>
      <c r="U14" s="12" t="s">
        <v>29</v>
      </c>
      <c r="V14" s="12"/>
      <c r="W14" s="13">
        <f t="shared" si="4"/>
        <v>5.5379799999999992</v>
      </c>
      <c r="X14" s="13">
        <f t="shared" si="5"/>
        <v>-2.4320999999999993</v>
      </c>
      <c r="Y14" s="13">
        <f t="shared" si="6"/>
        <v>8.6438600000000001</v>
      </c>
      <c r="AA14" s="10" t="s">
        <v>29</v>
      </c>
      <c r="AB14" s="12">
        <v>34</v>
      </c>
      <c r="AC14" s="12">
        <v>3.10588</v>
      </c>
      <c r="AD14" s="12">
        <v>1.5822799999999999</v>
      </c>
      <c r="AE14" s="12">
        <v>105.6</v>
      </c>
      <c r="AF14" s="12">
        <v>1</v>
      </c>
      <c r="AG14" s="12">
        <v>7.1</v>
      </c>
      <c r="AH14" s="12" t="s">
        <v>29</v>
      </c>
      <c r="AI14" s="4"/>
      <c r="AJ14" s="13">
        <f t="shared" si="7"/>
        <v>5.5379799999999992</v>
      </c>
      <c r="AK14" s="13">
        <f t="shared" si="8"/>
        <v>-2.4320999999999993</v>
      </c>
      <c r="AL14" s="13">
        <f t="shared" si="9"/>
        <v>8.6438600000000001</v>
      </c>
      <c r="AM14" s="4"/>
      <c r="AN14" s="10" t="s">
        <v>29</v>
      </c>
      <c r="AO14" s="12">
        <v>34</v>
      </c>
      <c r="AP14" s="12">
        <v>3.10588</v>
      </c>
      <c r="AQ14" s="12">
        <v>1.5822799999999999</v>
      </c>
      <c r="AR14" s="12">
        <v>105.6</v>
      </c>
      <c r="AS14" s="12">
        <v>1</v>
      </c>
      <c r="AT14" s="12">
        <v>7.1</v>
      </c>
      <c r="AU14" s="12"/>
      <c r="AW14" s="15" t="str">
        <f t="shared" si="0"/>
        <v>Fat</v>
      </c>
      <c r="AX14" s="16">
        <f t="shared" si="10"/>
        <v>0</v>
      </c>
      <c r="AY14" s="17">
        <f t="shared" si="11"/>
        <v>0</v>
      </c>
      <c r="AZ14" s="18">
        <f t="shared" si="12"/>
        <v>0</v>
      </c>
      <c r="BA14" s="17">
        <f t="shared" si="13"/>
        <v>0</v>
      </c>
      <c r="BB14" s="18">
        <f t="shared" si="14"/>
        <v>0</v>
      </c>
      <c r="BC14" s="17">
        <f t="shared" si="15"/>
        <v>0</v>
      </c>
    </row>
    <row r="15" spans="1:55" ht="15.75" x14ac:dyDescent="0.25">
      <c r="A15" s="10" t="s">
        <v>30</v>
      </c>
      <c r="B15" s="12">
        <v>114</v>
      </c>
      <c r="C15" s="12">
        <v>63.621049999999997</v>
      </c>
      <c r="D15" s="12">
        <v>12.996549999999999</v>
      </c>
      <c r="E15" s="12">
        <v>7253</v>
      </c>
      <c r="F15" s="12">
        <v>10.8</v>
      </c>
      <c r="G15" s="12">
        <v>86.2</v>
      </c>
      <c r="H15" s="12" t="s">
        <v>30</v>
      </c>
      <c r="I15" s="12"/>
      <c r="J15" s="13">
        <f t="shared" si="1"/>
        <v>45.487924999999997</v>
      </c>
      <c r="K15" s="13">
        <f t="shared" si="2"/>
        <v>18.133125</v>
      </c>
      <c r="L15" s="13">
        <f t="shared" si="3"/>
        <v>109.10897499999999</v>
      </c>
      <c r="N15" s="10" t="s">
        <v>30</v>
      </c>
      <c r="O15" s="12">
        <v>114</v>
      </c>
      <c r="P15" s="12">
        <v>63.621049999999997</v>
      </c>
      <c r="Q15" s="12">
        <v>12.996549999999999</v>
      </c>
      <c r="R15" s="12">
        <v>7253</v>
      </c>
      <c r="S15" s="12">
        <v>10.8</v>
      </c>
      <c r="T15" s="12">
        <v>86.2</v>
      </c>
      <c r="U15" s="12" t="s">
        <v>30</v>
      </c>
      <c r="V15" s="12"/>
      <c r="W15" s="13">
        <f t="shared" si="4"/>
        <v>45.487924999999997</v>
      </c>
      <c r="X15" s="14">
        <f t="shared" si="5"/>
        <v>18.133125</v>
      </c>
      <c r="Y15" s="13">
        <f t="shared" si="6"/>
        <v>109.10897499999999</v>
      </c>
      <c r="AA15" s="10" t="s">
        <v>30</v>
      </c>
      <c r="AB15" s="12">
        <v>113</v>
      </c>
      <c r="AC15" s="12">
        <v>64.088499999999996</v>
      </c>
      <c r="AD15" s="12">
        <v>12.05349</v>
      </c>
      <c r="AE15" s="12">
        <v>7242</v>
      </c>
      <c r="AF15" s="12">
        <v>27.7</v>
      </c>
      <c r="AG15" s="12">
        <v>86.2</v>
      </c>
      <c r="AH15" s="12" t="s">
        <v>30</v>
      </c>
      <c r="AI15" s="4"/>
      <c r="AJ15" s="13">
        <f t="shared" si="7"/>
        <v>42.187215000000002</v>
      </c>
      <c r="AK15" s="13">
        <f t="shared" si="8"/>
        <v>21.901284999999994</v>
      </c>
      <c r="AL15" s="13">
        <f t="shared" si="9"/>
        <v>106.27571499999999</v>
      </c>
      <c r="AM15" s="4"/>
      <c r="AN15" s="10" t="s">
        <v>30</v>
      </c>
      <c r="AO15" s="12">
        <v>113</v>
      </c>
      <c r="AP15" s="12">
        <v>64.088499999999996</v>
      </c>
      <c r="AQ15" s="12">
        <v>12.05349</v>
      </c>
      <c r="AR15" s="12">
        <v>7242</v>
      </c>
      <c r="AS15" s="12">
        <v>27.7</v>
      </c>
      <c r="AT15" s="12">
        <v>86.2</v>
      </c>
      <c r="AU15" s="12"/>
      <c r="AW15" s="15" t="str">
        <f t="shared" si="0"/>
        <v>NDF</v>
      </c>
      <c r="AX15" s="16">
        <f t="shared" si="10"/>
        <v>-1</v>
      </c>
      <c r="AY15" s="17">
        <f t="shared" si="11"/>
        <v>-8.771929824561403E-3</v>
      </c>
      <c r="AZ15" s="18">
        <f t="shared" si="12"/>
        <v>0.46744999999999948</v>
      </c>
      <c r="BA15" s="17">
        <f t="shared" si="13"/>
        <v>7.3474109591086523E-3</v>
      </c>
      <c r="BB15" s="18">
        <f t="shared" si="14"/>
        <v>-0.94305999999999912</v>
      </c>
      <c r="BC15" s="17">
        <f t="shared" si="15"/>
        <v>-7.2562333850137092E-2</v>
      </c>
    </row>
    <row r="16" spans="1:55" ht="15.75" x14ac:dyDescent="0.25">
      <c r="A16" s="10" t="s">
        <v>31</v>
      </c>
      <c r="B16" s="12">
        <v>113</v>
      </c>
      <c r="C16" s="12">
        <v>34.786729999999999</v>
      </c>
      <c r="D16" s="12">
        <v>7.4390799999999997</v>
      </c>
      <c r="E16" s="12">
        <v>3931</v>
      </c>
      <c r="F16" s="12">
        <v>3.2</v>
      </c>
      <c r="G16" s="12">
        <v>50.8</v>
      </c>
      <c r="H16" s="12" t="s">
        <v>31</v>
      </c>
      <c r="I16" s="12"/>
      <c r="J16" s="13">
        <f t="shared" si="1"/>
        <v>26.03678</v>
      </c>
      <c r="K16" s="13">
        <f t="shared" si="2"/>
        <v>8.7499499999999983</v>
      </c>
      <c r="L16" s="13">
        <f t="shared" si="3"/>
        <v>60.823509999999999</v>
      </c>
      <c r="N16" s="10" t="s">
        <v>31</v>
      </c>
      <c r="O16" s="12">
        <v>113</v>
      </c>
      <c r="P16" s="12">
        <v>34.786729999999999</v>
      </c>
      <c r="Q16" s="12">
        <v>7.4390799999999997</v>
      </c>
      <c r="R16" s="12">
        <v>3931</v>
      </c>
      <c r="S16" s="12">
        <v>3.2</v>
      </c>
      <c r="T16" s="12">
        <v>50.8</v>
      </c>
      <c r="U16" s="12" t="s">
        <v>31</v>
      </c>
      <c r="V16" s="12"/>
      <c r="W16" s="13">
        <f t="shared" si="4"/>
        <v>26.03678</v>
      </c>
      <c r="X16" s="14">
        <f t="shared" si="5"/>
        <v>8.7499499999999983</v>
      </c>
      <c r="Y16" s="13">
        <f t="shared" si="6"/>
        <v>60.823509999999999</v>
      </c>
      <c r="AA16" s="10" t="s">
        <v>31</v>
      </c>
      <c r="AB16" s="12">
        <v>112</v>
      </c>
      <c r="AC16" s="12">
        <v>35.068750000000001</v>
      </c>
      <c r="AD16" s="12">
        <v>6.8388400000000003</v>
      </c>
      <c r="AE16" s="12">
        <v>3928</v>
      </c>
      <c r="AF16" s="12">
        <v>14.6</v>
      </c>
      <c r="AG16" s="12">
        <v>50.8</v>
      </c>
      <c r="AH16" s="12" t="s">
        <v>31</v>
      </c>
      <c r="AI16" s="4"/>
      <c r="AJ16" s="13">
        <f t="shared" si="7"/>
        <v>23.935940000000002</v>
      </c>
      <c r="AK16" s="13">
        <f t="shared" si="8"/>
        <v>11.132809999999999</v>
      </c>
      <c r="AL16" s="13">
        <f t="shared" si="9"/>
        <v>59.004690000000004</v>
      </c>
      <c r="AM16" s="4"/>
      <c r="AN16" s="10" t="s">
        <v>31</v>
      </c>
      <c r="AO16" s="12">
        <v>112</v>
      </c>
      <c r="AP16" s="12">
        <v>35.068750000000001</v>
      </c>
      <c r="AQ16" s="12">
        <v>6.8388400000000003</v>
      </c>
      <c r="AR16" s="12">
        <v>3928</v>
      </c>
      <c r="AS16" s="12">
        <v>14.6</v>
      </c>
      <c r="AT16" s="12">
        <v>50.8</v>
      </c>
      <c r="AU16" s="12"/>
      <c r="AW16" s="15" t="str">
        <f t="shared" si="0"/>
        <v>ADF</v>
      </c>
      <c r="AX16" s="16">
        <f t="shared" si="10"/>
        <v>-1</v>
      </c>
      <c r="AY16" s="17">
        <f t="shared" si="11"/>
        <v>-8.8495575221238937E-3</v>
      </c>
      <c r="AZ16" s="18">
        <f t="shared" si="12"/>
        <v>0.28202000000000282</v>
      </c>
      <c r="BA16" s="17">
        <f t="shared" si="13"/>
        <v>8.1071144082816311E-3</v>
      </c>
      <c r="BB16" s="18">
        <f t="shared" si="14"/>
        <v>-0.60023999999999944</v>
      </c>
      <c r="BC16" s="17">
        <f t="shared" si="15"/>
        <v>-8.0687396828640026E-2</v>
      </c>
    </row>
    <row r="17" spans="1:55" ht="15.75" x14ac:dyDescent="0.25">
      <c r="A17" s="10" t="s">
        <v>32</v>
      </c>
      <c r="B17" s="12">
        <v>25</v>
      </c>
      <c r="C17" s="12">
        <v>5.5359999999999996</v>
      </c>
      <c r="D17" s="12">
        <v>1.82114</v>
      </c>
      <c r="E17" s="12">
        <v>138.4</v>
      </c>
      <c r="F17" s="12">
        <v>2.4</v>
      </c>
      <c r="G17" s="12">
        <v>8.6</v>
      </c>
      <c r="H17" s="12" t="s">
        <v>32</v>
      </c>
      <c r="I17" s="12"/>
      <c r="J17" s="13">
        <f t="shared" si="1"/>
        <v>6.37399</v>
      </c>
      <c r="K17" s="13">
        <f t="shared" si="2"/>
        <v>-0.83799000000000046</v>
      </c>
      <c r="L17" s="13">
        <f t="shared" si="3"/>
        <v>11.909990000000001</v>
      </c>
      <c r="N17" s="10" t="s">
        <v>32</v>
      </c>
      <c r="O17" s="12">
        <v>25</v>
      </c>
      <c r="P17" s="12">
        <v>5.5359999999999996</v>
      </c>
      <c r="Q17" s="12">
        <v>1.82114</v>
      </c>
      <c r="R17" s="12">
        <v>138.4</v>
      </c>
      <c r="S17" s="12">
        <v>2.4</v>
      </c>
      <c r="T17" s="12">
        <v>8.6</v>
      </c>
      <c r="U17" s="12" t="s">
        <v>32</v>
      </c>
      <c r="V17" s="12"/>
      <c r="W17" s="13">
        <f t="shared" si="4"/>
        <v>6.37399</v>
      </c>
      <c r="X17" s="13">
        <f t="shared" si="5"/>
        <v>-0.83799000000000046</v>
      </c>
      <c r="Y17" s="13">
        <f t="shared" si="6"/>
        <v>11.909990000000001</v>
      </c>
      <c r="AA17" s="10" t="s">
        <v>32</v>
      </c>
      <c r="AB17" s="12">
        <v>25</v>
      </c>
      <c r="AC17" s="12">
        <v>5.5359999999999996</v>
      </c>
      <c r="AD17" s="12">
        <v>1.82114</v>
      </c>
      <c r="AE17" s="12">
        <v>138.4</v>
      </c>
      <c r="AF17" s="12">
        <v>2.4</v>
      </c>
      <c r="AG17" s="12">
        <v>8.6</v>
      </c>
      <c r="AH17" s="12" t="s">
        <v>32</v>
      </c>
      <c r="AI17" s="4"/>
      <c r="AJ17" s="13">
        <f t="shared" si="7"/>
        <v>6.37399</v>
      </c>
      <c r="AK17" s="13">
        <f t="shared" si="8"/>
        <v>-0.83799000000000046</v>
      </c>
      <c r="AL17" s="13">
        <f t="shared" si="9"/>
        <v>11.909990000000001</v>
      </c>
      <c r="AM17" s="4"/>
      <c r="AN17" s="10" t="s">
        <v>32</v>
      </c>
      <c r="AO17" s="12">
        <v>25</v>
      </c>
      <c r="AP17" s="12">
        <v>5.5359999999999996</v>
      </c>
      <c r="AQ17" s="12">
        <v>1.82114</v>
      </c>
      <c r="AR17" s="12">
        <v>138.4</v>
      </c>
      <c r="AS17" s="12">
        <v>2.4</v>
      </c>
      <c r="AT17" s="12">
        <v>8.6</v>
      </c>
      <c r="AU17" s="12"/>
      <c r="AW17" s="15" t="str">
        <f t="shared" si="0"/>
        <v>Lignin</v>
      </c>
      <c r="AX17" s="16">
        <f t="shared" si="10"/>
        <v>0</v>
      </c>
      <c r="AY17" s="17">
        <f t="shared" si="11"/>
        <v>0</v>
      </c>
      <c r="AZ17" s="18">
        <f t="shared" si="12"/>
        <v>0</v>
      </c>
      <c r="BA17" s="17">
        <f t="shared" si="13"/>
        <v>0</v>
      </c>
      <c r="BB17" s="18">
        <f t="shared" si="14"/>
        <v>0</v>
      </c>
      <c r="BC17" s="17">
        <f t="shared" si="15"/>
        <v>0</v>
      </c>
    </row>
    <row r="18" spans="1:55" ht="15.75" x14ac:dyDescent="0.25">
      <c r="A18" s="10" t="s">
        <v>33</v>
      </c>
      <c r="B18" s="12">
        <v>115</v>
      </c>
      <c r="C18" s="12">
        <v>7.3</v>
      </c>
      <c r="D18" s="12">
        <v>2.9669500000000002</v>
      </c>
      <c r="E18" s="12">
        <v>839.5</v>
      </c>
      <c r="F18" s="12">
        <v>0.7</v>
      </c>
      <c r="G18" s="12">
        <v>23</v>
      </c>
      <c r="H18" s="12" t="s">
        <v>33</v>
      </c>
      <c r="I18" s="12"/>
      <c r="J18" s="13">
        <f t="shared" si="1"/>
        <v>10.384325</v>
      </c>
      <c r="K18" s="13">
        <f t="shared" si="2"/>
        <v>-3.0843250000000006</v>
      </c>
      <c r="L18" s="13">
        <f t="shared" si="3"/>
        <v>17.684325000000001</v>
      </c>
      <c r="N18" s="10" t="s">
        <v>33</v>
      </c>
      <c r="O18" s="12">
        <v>115</v>
      </c>
      <c r="P18" s="12">
        <v>7.3</v>
      </c>
      <c r="Q18" s="12">
        <v>2.9669500000000002</v>
      </c>
      <c r="R18" s="12">
        <v>839.5</v>
      </c>
      <c r="S18" s="12">
        <v>0.7</v>
      </c>
      <c r="T18" s="12">
        <v>23</v>
      </c>
      <c r="U18" s="12" t="s">
        <v>33</v>
      </c>
      <c r="V18" s="12"/>
      <c r="W18" s="13">
        <f t="shared" si="4"/>
        <v>10.384325</v>
      </c>
      <c r="X18" s="13">
        <f t="shared" si="5"/>
        <v>-3.0843250000000006</v>
      </c>
      <c r="Y18" s="14">
        <f t="shared" si="6"/>
        <v>17.684325000000001</v>
      </c>
      <c r="AA18" s="10" t="s">
        <v>33</v>
      </c>
      <c r="AB18" s="12">
        <v>114</v>
      </c>
      <c r="AC18" s="12">
        <v>7.16228</v>
      </c>
      <c r="AD18" s="12">
        <v>2.5846200000000001</v>
      </c>
      <c r="AE18" s="12">
        <v>816.5</v>
      </c>
      <c r="AF18" s="12">
        <v>0.7</v>
      </c>
      <c r="AG18" s="12">
        <v>16.100000000000001</v>
      </c>
      <c r="AH18" s="12" t="s">
        <v>33</v>
      </c>
      <c r="AI18" s="4"/>
      <c r="AJ18" s="13">
        <f t="shared" si="7"/>
        <v>9.04617</v>
      </c>
      <c r="AK18" s="13">
        <f t="shared" si="8"/>
        <v>-1.8838900000000001</v>
      </c>
      <c r="AL18" s="13">
        <f t="shared" si="9"/>
        <v>16.208449999999999</v>
      </c>
      <c r="AM18" s="4"/>
      <c r="AN18" s="10" t="s">
        <v>33</v>
      </c>
      <c r="AO18" s="12">
        <v>113</v>
      </c>
      <c r="AP18" s="12">
        <v>7.2194700000000003</v>
      </c>
      <c r="AQ18" s="12">
        <v>2.52264</v>
      </c>
      <c r="AR18" s="12">
        <v>815.8</v>
      </c>
      <c r="AS18" s="12">
        <v>2.4</v>
      </c>
      <c r="AT18" s="12">
        <v>16.100000000000001</v>
      </c>
      <c r="AU18" s="12"/>
      <c r="AW18" s="15" t="str">
        <f t="shared" si="0"/>
        <v>CP</v>
      </c>
      <c r="AX18" s="16">
        <f t="shared" si="10"/>
        <v>-2</v>
      </c>
      <c r="AY18" s="17">
        <f t="shared" si="11"/>
        <v>-1.7391304347826087E-2</v>
      </c>
      <c r="AZ18" s="18">
        <f t="shared" si="12"/>
        <v>-8.0529999999999546E-2</v>
      </c>
      <c r="BA18" s="17">
        <f t="shared" si="13"/>
        <v>-1.1031506849315007E-2</v>
      </c>
      <c r="BB18" s="18">
        <f t="shared" si="14"/>
        <v>-0.4443100000000002</v>
      </c>
      <c r="BC18" s="17">
        <f t="shared" si="15"/>
        <v>-0.14975311346669143</v>
      </c>
    </row>
    <row r="19" spans="1:55" ht="15.75" x14ac:dyDescent="0.25">
      <c r="A19" s="10" t="s">
        <v>34</v>
      </c>
      <c r="B19" s="12">
        <v>1</v>
      </c>
      <c r="C19" s="12">
        <v>53.62</v>
      </c>
      <c r="D19" s="12" t="s">
        <v>56</v>
      </c>
      <c r="E19" s="12">
        <v>53.62</v>
      </c>
      <c r="F19" s="12">
        <v>53.62</v>
      </c>
      <c r="G19" s="12">
        <v>53.62</v>
      </c>
      <c r="H19" s="12" t="s">
        <v>34</v>
      </c>
      <c r="I19" s="12"/>
      <c r="J19" s="13" t="str">
        <f t="shared" si="1"/>
        <v/>
      </c>
      <c r="K19" s="13" t="str">
        <f t="shared" si="2"/>
        <v/>
      </c>
      <c r="L19" s="13" t="str">
        <f t="shared" si="3"/>
        <v/>
      </c>
      <c r="N19" s="10" t="s">
        <v>34</v>
      </c>
      <c r="O19" s="12">
        <v>1</v>
      </c>
      <c r="P19" s="12">
        <v>53.62</v>
      </c>
      <c r="Q19" s="12" t="s">
        <v>56</v>
      </c>
      <c r="R19" s="12">
        <v>53.62</v>
      </c>
      <c r="S19" s="12">
        <v>53.62</v>
      </c>
      <c r="T19" s="12">
        <v>53.62</v>
      </c>
      <c r="U19" s="12" t="s">
        <v>34</v>
      </c>
      <c r="V19" s="12"/>
      <c r="W19" s="13" t="str">
        <f t="shared" si="4"/>
        <v/>
      </c>
      <c r="X19" s="13" t="str">
        <f t="shared" si="5"/>
        <v/>
      </c>
      <c r="Y19" s="13" t="str">
        <f t="shared" si="6"/>
        <v/>
      </c>
      <c r="AA19" s="10" t="s">
        <v>34</v>
      </c>
      <c r="AB19" s="12">
        <v>1</v>
      </c>
      <c r="AC19" s="12">
        <v>53.62</v>
      </c>
      <c r="AD19" s="12" t="s">
        <v>56</v>
      </c>
      <c r="AE19" s="12">
        <v>53.62</v>
      </c>
      <c r="AF19" s="12">
        <v>53.62</v>
      </c>
      <c r="AG19" s="12">
        <v>53.62</v>
      </c>
      <c r="AH19" s="12" t="s">
        <v>34</v>
      </c>
      <c r="AI19" s="4"/>
      <c r="AJ19" s="13" t="str">
        <f t="shared" si="7"/>
        <v/>
      </c>
      <c r="AK19" s="13" t="str">
        <f t="shared" si="8"/>
        <v/>
      </c>
      <c r="AL19" s="13" t="str">
        <f t="shared" si="9"/>
        <v/>
      </c>
      <c r="AM19" s="4"/>
      <c r="AN19" s="10" t="s">
        <v>34</v>
      </c>
      <c r="AO19" s="12">
        <v>1</v>
      </c>
      <c r="AP19" s="12">
        <v>53.62</v>
      </c>
      <c r="AQ19" s="12" t="s">
        <v>56</v>
      </c>
      <c r="AR19" s="12">
        <v>53.62</v>
      </c>
      <c r="AS19" s="12">
        <v>53.62</v>
      </c>
      <c r="AT19" s="12">
        <v>53.62</v>
      </c>
      <c r="AU19" s="12"/>
      <c r="AW19" s="15" t="str">
        <f t="shared" si="0"/>
        <v>RDP</v>
      </c>
      <c r="AX19" s="16">
        <f t="shared" si="10"/>
        <v>0</v>
      </c>
      <c r="AY19" s="17">
        <f t="shared" si="11"/>
        <v>0</v>
      </c>
      <c r="AZ19" s="18">
        <f t="shared" si="12"/>
        <v>0</v>
      </c>
      <c r="BA19" s="17">
        <f t="shared" si="13"/>
        <v>0</v>
      </c>
      <c r="BB19" s="18" t="str">
        <f t="shared" si="14"/>
        <v>.</v>
      </c>
      <c r="BC19" s="17" t="str">
        <f t="shared" si="15"/>
        <v>.</v>
      </c>
    </row>
    <row r="20" spans="1:55" ht="15.75" x14ac:dyDescent="0.25">
      <c r="A20" s="10" t="s">
        <v>35</v>
      </c>
      <c r="B20" s="12">
        <v>1</v>
      </c>
      <c r="C20" s="12">
        <v>46.38</v>
      </c>
      <c r="D20" s="12" t="s">
        <v>56</v>
      </c>
      <c r="E20" s="12">
        <v>46.38</v>
      </c>
      <c r="F20" s="12">
        <v>46.38</v>
      </c>
      <c r="G20" s="12">
        <v>46.38</v>
      </c>
      <c r="H20" s="12" t="s">
        <v>35</v>
      </c>
      <c r="I20" s="12"/>
      <c r="J20" s="13" t="str">
        <f t="shared" si="1"/>
        <v/>
      </c>
      <c r="K20" s="13" t="str">
        <f t="shared" si="2"/>
        <v/>
      </c>
      <c r="L20" s="13" t="str">
        <f t="shared" si="3"/>
        <v/>
      </c>
      <c r="N20" s="10" t="s">
        <v>35</v>
      </c>
      <c r="O20" s="12">
        <v>1</v>
      </c>
      <c r="P20" s="12">
        <v>46.38</v>
      </c>
      <c r="Q20" s="12" t="s">
        <v>56</v>
      </c>
      <c r="R20" s="12">
        <v>46.38</v>
      </c>
      <c r="S20" s="12">
        <v>46.38</v>
      </c>
      <c r="T20" s="12">
        <v>46.38</v>
      </c>
      <c r="U20" s="12" t="s">
        <v>35</v>
      </c>
      <c r="V20" s="12"/>
      <c r="W20" s="13" t="str">
        <f t="shared" si="4"/>
        <v/>
      </c>
      <c r="X20" s="13" t="str">
        <f t="shared" si="5"/>
        <v/>
      </c>
      <c r="Y20" s="13" t="str">
        <f t="shared" si="6"/>
        <v/>
      </c>
      <c r="AA20" s="10" t="s">
        <v>35</v>
      </c>
      <c r="AB20" s="12">
        <v>1</v>
      </c>
      <c r="AC20" s="12">
        <v>46.38</v>
      </c>
      <c r="AD20" s="12" t="s">
        <v>56</v>
      </c>
      <c r="AE20" s="12">
        <v>46.38</v>
      </c>
      <c r="AF20" s="12">
        <v>46.38</v>
      </c>
      <c r="AG20" s="12">
        <v>46.38</v>
      </c>
      <c r="AH20" s="12" t="s">
        <v>35</v>
      </c>
      <c r="AI20" s="4"/>
      <c r="AJ20" s="13" t="str">
        <f t="shared" si="7"/>
        <v/>
      </c>
      <c r="AK20" s="13" t="str">
        <f t="shared" si="8"/>
        <v/>
      </c>
      <c r="AL20" s="13" t="str">
        <f t="shared" si="9"/>
        <v/>
      </c>
      <c r="AM20" s="4"/>
      <c r="AN20" s="10" t="s">
        <v>35</v>
      </c>
      <c r="AO20" s="12">
        <v>1</v>
      </c>
      <c r="AP20" s="12">
        <v>46.38</v>
      </c>
      <c r="AQ20" s="12" t="s">
        <v>56</v>
      </c>
      <c r="AR20" s="12">
        <v>46.38</v>
      </c>
      <c r="AS20" s="12">
        <v>46.38</v>
      </c>
      <c r="AT20" s="12">
        <v>46.38</v>
      </c>
      <c r="AU20" s="12"/>
      <c r="AW20" s="15" t="str">
        <f t="shared" si="0"/>
        <v>RUP</v>
      </c>
      <c r="AX20" s="16">
        <f t="shared" si="10"/>
        <v>0</v>
      </c>
      <c r="AY20" s="17">
        <f t="shared" si="11"/>
        <v>0</v>
      </c>
      <c r="AZ20" s="18">
        <f t="shared" si="12"/>
        <v>0</v>
      </c>
      <c r="BA20" s="17">
        <f t="shared" si="13"/>
        <v>0</v>
      </c>
      <c r="BB20" s="18" t="str">
        <f t="shared" si="14"/>
        <v>.</v>
      </c>
      <c r="BC20" s="17" t="str">
        <f t="shared" si="15"/>
        <v>.</v>
      </c>
    </row>
    <row r="21" spans="1:55" ht="30" x14ac:dyDescent="0.25">
      <c r="A21" s="10" t="s">
        <v>36</v>
      </c>
      <c r="B21" s="12">
        <v>30</v>
      </c>
      <c r="C21" s="12">
        <v>32.444000000000003</v>
      </c>
      <c r="D21" s="12">
        <v>15.837730000000001</v>
      </c>
      <c r="E21" s="12">
        <v>973.32</v>
      </c>
      <c r="F21" s="12">
        <v>13.49</v>
      </c>
      <c r="G21" s="12">
        <v>66.55</v>
      </c>
      <c r="H21" s="12" t="s">
        <v>36</v>
      </c>
      <c r="I21" s="12"/>
      <c r="J21" s="13">
        <f t="shared" si="1"/>
        <v>55.432055000000005</v>
      </c>
      <c r="K21" s="13">
        <f t="shared" si="2"/>
        <v>-22.988055000000003</v>
      </c>
      <c r="L21" s="13">
        <f t="shared" si="3"/>
        <v>87.876055000000008</v>
      </c>
      <c r="N21" s="10" t="s">
        <v>36</v>
      </c>
      <c r="O21" s="12">
        <v>30</v>
      </c>
      <c r="P21" s="12">
        <v>32.444000000000003</v>
      </c>
      <c r="Q21" s="12">
        <v>15.837730000000001</v>
      </c>
      <c r="R21" s="12">
        <v>973.32</v>
      </c>
      <c r="S21" s="12">
        <v>13.49</v>
      </c>
      <c r="T21" s="12">
        <v>66.55</v>
      </c>
      <c r="U21" s="12" t="s">
        <v>36</v>
      </c>
      <c r="V21" s="12"/>
      <c r="W21" s="13">
        <f t="shared" si="4"/>
        <v>55.432055000000005</v>
      </c>
      <c r="X21" s="13">
        <f t="shared" si="5"/>
        <v>-22.988055000000003</v>
      </c>
      <c r="Y21" s="13">
        <f t="shared" si="6"/>
        <v>87.876055000000008</v>
      </c>
      <c r="AA21" s="10" t="s">
        <v>36</v>
      </c>
      <c r="AB21" s="12">
        <v>30</v>
      </c>
      <c r="AC21" s="12">
        <v>32.444000000000003</v>
      </c>
      <c r="AD21" s="12">
        <v>15.837730000000001</v>
      </c>
      <c r="AE21" s="12">
        <v>973.32</v>
      </c>
      <c r="AF21" s="12">
        <v>13.49</v>
      </c>
      <c r="AG21" s="12">
        <v>66.55</v>
      </c>
      <c r="AH21" s="12" t="s">
        <v>36</v>
      </c>
      <c r="AI21" s="4"/>
      <c r="AJ21" s="13">
        <f t="shared" si="7"/>
        <v>55.432055000000005</v>
      </c>
      <c r="AK21" s="13">
        <f t="shared" si="8"/>
        <v>-22.988055000000003</v>
      </c>
      <c r="AL21" s="13">
        <f t="shared" si="9"/>
        <v>87.876055000000008</v>
      </c>
      <c r="AM21" s="4"/>
      <c r="AN21" s="10" t="s">
        <v>36</v>
      </c>
      <c r="AO21" s="12">
        <v>30</v>
      </c>
      <c r="AP21" s="12">
        <v>32.444000000000003</v>
      </c>
      <c r="AQ21" s="12">
        <v>15.837730000000001</v>
      </c>
      <c r="AR21" s="12">
        <v>973.32</v>
      </c>
      <c r="AS21" s="12">
        <v>13.49</v>
      </c>
      <c r="AT21" s="12">
        <v>66.55</v>
      </c>
      <c r="AU21" s="12"/>
      <c r="AW21" s="15" t="str">
        <f t="shared" si="0"/>
        <v>Sol_Protein</v>
      </c>
      <c r="AX21" s="16">
        <f t="shared" si="10"/>
        <v>0</v>
      </c>
      <c r="AY21" s="17">
        <f t="shared" si="11"/>
        <v>0</v>
      </c>
      <c r="AZ21" s="18">
        <f t="shared" si="12"/>
        <v>0</v>
      </c>
      <c r="BA21" s="17">
        <f t="shared" si="13"/>
        <v>0</v>
      </c>
      <c r="BB21" s="18">
        <f t="shared" si="14"/>
        <v>0</v>
      </c>
      <c r="BC21" s="17">
        <f t="shared" si="15"/>
        <v>0</v>
      </c>
    </row>
    <row r="22" spans="1:55" ht="15.75" x14ac:dyDescent="0.25">
      <c r="A22" s="10" t="s">
        <v>50</v>
      </c>
      <c r="B22" s="12">
        <v>12</v>
      </c>
      <c r="C22" s="12">
        <v>0.72499999999999998</v>
      </c>
      <c r="D22" s="12">
        <v>0.13568</v>
      </c>
      <c r="E22" s="12">
        <v>8.6999999999999993</v>
      </c>
      <c r="F22" s="12">
        <v>0.5</v>
      </c>
      <c r="G22" s="12">
        <v>1</v>
      </c>
      <c r="H22" s="12" t="s">
        <v>50</v>
      </c>
      <c r="I22" s="12"/>
      <c r="J22" s="13">
        <f>IF(D22=".","",3.5*D22)</f>
        <v>0.47487999999999997</v>
      </c>
      <c r="K22" s="13">
        <f>IF(J22="","",C22-J22)</f>
        <v>0.25012000000000001</v>
      </c>
      <c r="L22" s="13">
        <f>IF(J22="","",C22+J22)</f>
        <v>1.1998799999999998</v>
      </c>
      <c r="N22" s="10" t="s">
        <v>50</v>
      </c>
      <c r="O22" s="12">
        <v>12</v>
      </c>
      <c r="P22" s="12">
        <v>0.72499999999999998</v>
      </c>
      <c r="Q22" s="12">
        <v>0.13568</v>
      </c>
      <c r="R22" s="12">
        <v>8.6999999999999993</v>
      </c>
      <c r="S22" s="12">
        <v>0.5</v>
      </c>
      <c r="T22" s="12">
        <v>1</v>
      </c>
      <c r="U22" s="12" t="s">
        <v>50</v>
      </c>
      <c r="V22" s="12"/>
      <c r="W22" s="13">
        <f>IF(Q22=".","",3.5*Q22)</f>
        <v>0.47487999999999997</v>
      </c>
      <c r="X22" s="13">
        <f>IF(W22="","",P22-W22)</f>
        <v>0.25012000000000001</v>
      </c>
      <c r="Y22" s="13">
        <f>IF(W22="","",P22+W22)</f>
        <v>1.1998799999999998</v>
      </c>
      <c r="AA22" s="10" t="s">
        <v>50</v>
      </c>
      <c r="AB22" s="12">
        <v>12</v>
      </c>
      <c r="AC22" s="12">
        <v>0.72499999999999998</v>
      </c>
      <c r="AD22" s="12">
        <v>0.13568</v>
      </c>
      <c r="AE22" s="12">
        <v>8.6999999999999993</v>
      </c>
      <c r="AF22" s="12">
        <v>0.5</v>
      </c>
      <c r="AG22" s="12">
        <v>1</v>
      </c>
      <c r="AH22" s="12" t="s">
        <v>50</v>
      </c>
      <c r="AI22" s="4"/>
      <c r="AJ22" s="13">
        <f>IF(AD22=".","",3.5*AD22)</f>
        <v>0.47487999999999997</v>
      </c>
      <c r="AK22" s="13">
        <f>IF(AJ22="","",AC22-AJ22)</f>
        <v>0.25012000000000001</v>
      </c>
      <c r="AL22" s="13">
        <f>IF(AJ22="","",AC22+AJ22)</f>
        <v>1.1998799999999998</v>
      </c>
      <c r="AM22" s="4"/>
      <c r="AN22" s="10" t="s">
        <v>50</v>
      </c>
      <c r="AO22" s="12">
        <v>12</v>
      </c>
      <c r="AP22" s="12">
        <v>0.72499999999999998</v>
      </c>
      <c r="AQ22" s="12">
        <v>0.13568</v>
      </c>
      <c r="AR22" s="12">
        <v>8.6999999999999993</v>
      </c>
      <c r="AS22" s="12">
        <v>0.5</v>
      </c>
      <c r="AT22" s="12">
        <v>1</v>
      </c>
      <c r="AU22" s="12"/>
      <c r="AW22" s="15" t="str">
        <f>AN22</f>
        <v>ADIN</v>
      </c>
      <c r="AX22" s="16">
        <f>AO22-O22</f>
        <v>0</v>
      </c>
      <c r="AY22" s="17">
        <f>IF(AX22&lt;&gt;0,AX22/O22,0)</f>
        <v>0</v>
      </c>
      <c r="AZ22" s="18">
        <f>IF((AND(AP22&lt;&gt;".",P22&lt;&gt;".")),AP22-P22,".")</f>
        <v>0</v>
      </c>
      <c r="BA22" s="17">
        <f>IF((AND(P22 &lt;&gt;".",AZ22&lt;&gt;".")),AZ22/P22,".")</f>
        <v>0</v>
      </c>
      <c r="BB22" s="18">
        <f>IF((AND(Q22&lt;&gt;".",AQ22&lt;&gt;".")),AQ22-Q22,".")</f>
        <v>0</v>
      </c>
      <c r="BC22" s="17">
        <f>IF((AND(BB22&lt;&gt;".",Q22&lt;&gt;".")),BB22/Q22,".")</f>
        <v>0</v>
      </c>
    </row>
    <row r="23" spans="1:55" ht="15.75" x14ac:dyDescent="0.25">
      <c r="A23" s="10" t="s">
        <v>37</v>
      </c>
      <c r="B23" s="12">
        <v>58</v>
      </c>
      <c r="C23" s="12">
        <v>0.19155</v>
      </c>
      <c r="D23" s="12">
        <v>0.20188</v>
      </c>
      <c r="E23" s="12">
        <v>11.11</v>
      </c>
      <c r="F23" s="12">
        <v>0.05</v>
      </c>
      <c r="G23" s="12">
        <v>1.31</v>
      </c>
      <c r="H23" s="12" t="s">
        <v>37</v>
      </c>
      <c r="I23" s="12"/>
      <c r="J23" s="13">
        <f t="shared" si="1"/>
        <v>0.70657999999999999</v>
      </c>
      <c r="K23" s="13">
        <f t="shared" si="2"/>
        <v>-0.51502999999999999</v>
      </c>
      <c r="L23" s="13">
        <f t="shared" si="3"/>
        <v>0.89812999999999998</v>
      </c>
      <c r="N23" s="10" t="s">
        <v>37</v>
      </c>
      <c r="O23" s="12">
        <v>58</v>
      </c>
      <c r="P23" s="12">
        <v>0.19155</v>
      </c>
      <c r="Q23" s="12">
        <v>0.20188</v>
      </c>
      <c r="R23" s="12">
        <v>11.11</v>
      </c>
      <c r="S23" s="12">
        <v>0.05</v>
      </c>
      <c r="T23" s="12">
        <v>1.31</v>
      </c>
      <c r="U23" s="12" t="s">
        <v>37</v>
      </c>
      <c r="V23" s="12"/>
      <c r="W23" s="13">
        <f t="shared" si="4"/>
        <v>0.70657999999999999</v>
      </c>
      <c r="X23" s="13">
        <f t="shared" si="5"/>
        <v>-0.51502999999999999</v>
      </c>
      <c r="Y23" s="14">
        <f t="shared" si="6"/>
        <v>0.89812999999999998</v>
      </c>
      <c r="AA23" s="10" t="s">
        <v>37</v>
      </c>
      <c r="AB23" s="12">
        <v>57</v>
      </c>
      <c r="AC23" s="12">
        <v>0.17193</v>
      </c>
      <c r="AD23" s="12">
        <v>0.13694999999999999</v>
      </c>
      <c r="AE23" s="12">
        <v>9.8000000000000007</v>
      </c>
      <c r="AF23" s="12">
        <v>0.05</v>
      </c>
      <c r="AG23" s="12">
        <v>0.85</v>
      </c>
      <c r="AH23" s="12" t="s">
        <v>37</v>
      </c>
      <c r="AI23" s="4"/>
      <c r="AJ23" s="13">
        <f t="shared" si="7"/>
        <v>0.47932499999999995</v>
      </c>
      <c r="AK23" s="13">
        <f t="shared" si="8"/>
        <v>-0.30739499999999997</v>
      </c>
      <c r="AL23" s="14">
        <f t="shared" si="9"/>
        <v>0.65125499999999992</v>
      </c>
      <c r="AM23" s="4"/>
      <c r="AN23" s="10" t="s">
        <v>37</v>
      </c>
      <c r="AO23" s="12">
        <v>55</v>
      </c>
      <c r="AP23" s="12">
        <v>0.15</v>
      </c>
      <c r="AQ23" s="12">
        <v>7.2669999999999998E-2</v>
      </c>
      <c r="AR23" s="12">
        <v>8.25</v>
      </c>
      <c r="AS23" s="12">
        <v>0.05</v>
      </c>
      <c r="AT23" s="12">
        <v>0.45</v>
      </c>
      <c r="AU23" s="12"/>
      <c r="AW23" s="15" t="str">
        <f t="shared" si="0"/>
        <v>Ca</v>
      </c>
      <c r="AX23" s="16">
        <f t="shared" si="10"/>
        <v>-3</v>
      </c>
      <c r="AY23" s="17">
        <f t="shared" si="11"/>
        <v>-5.1724137931034482E-2</v>
      </c>
      <c r="AZ23" s="18">
        <f t="shared" si="12"/>
        <v>-4.1550000000000004E-2</v>
      </c>
      <c r="BA23" s="17">
        <f t="shared" si="13"/>
        <v>-0.2169146436961629</v>
      </c>
      <c r="BB23" s="18">
        <f t="shared" si="14"/>
        <v>-0.12920999999999999</v>
      </c>
      <c r="BC23" s="17">
        <f t="shared" si="15"/>
        <v>-0.6400336833762631</v>
      </c>
    </row>
    <row r="24" spans="1:55" ht="15.75" x14ac:dyDescent="0.25">
      <c r="A24" s="10" t="s">
        <v>38</v>
      </c>
      <c r="B24" s="12">
        <v>58</v>
      </c>
      <c r="C24" s="12">
        <v>0.23845</v>
      </c>
      <c r="D24" s="12">
        <v>0.13375999999999999</v>
      </c>
      <c r="E24" s="12">
        <v>13.83</v>
      </c>
      <c r="F24" s="12">
        <v>0.06</v>
      </c>
      <c r="G24" s="12">
        <v>0.91</v>
      </c>
      <c r="H24" s="12" t="s">
        <v>38</v>
      </c>
      <c r="I24" s="12"/>
      <c r="J24" s="13">
        <f t="shared" si="1"/>
        <v>0.46815999999999997</v>
      </c>
      <c r="K24" s="13">
        <f t="shared" si="2"/>
        <v>-0.22970999999999997</v>
      </c>
      <c r="L24" s="13">
        <f t="shared" si="3"/>
        <v>0.70660999999999996</v>
      </c>
      <c r="N24" s="10" t="s">
        <v>38</v>
      </c>
      <c r="O24" s="12">
        <v>58</v>
      </c>
      <c r="P24" s="12">
        <v>0.23845</v>
      </c>
      <c r="Q24" s="12">
        <v>0.13375999999999999</v>
      </c>
      <c r="R24" s="12">
        <v>13.83</v>
      </c>
      <c r="S24" s="12">
        <v>0.06</v>
      </c>
      <c r="T24" s="12">
        <v>0.91</v>
      </c>
      <c r="U24" s="12" t="s">
        <v>38</v>
      </c>
      <c r="V24" s="12"/>
      <c r="W24" s="13">
        <f t="shared" si="4"/>
        <v>0.46815999999999997</v>
      </c>
      <c r="X24" s="13">
        <f t="shared" si="5"/>
        <v>-0.22970999999999997</v>
      </c>
      <c r="Y24" s="14">
        <f t="shared" si="6"/>
        <v>0.70660999999999996</v>
      </c>
      <c r="AA24" s="10" t="s">
        <v>38</v>
      </c>
      <c r="AB24" s="12">
        <v>57</v>
      </c>
      <c r="AC24" s="12">
        <v>0.22667000000000001</v>
      </c>
      <c r="AD24" s="12">
        <v>0.10008</v>
      </c>
      <c r="AE24" s="12">
        <v>12.92</v>
      </c>
      <c r="AF24" s="12">
        <v>0.06</v>
      </c>
      <c r="AG24" s="12">
        <v>0.52</v>
      </c>
      <c r="AH24" s="12" t="s">
        <v>38</v>
      </c>
      <c r="AI24" s="4"/>
      <c r="AJ24" s="13">
        <f t="shared" si="7"/>
        <v>0.35028000000000004</v>
      </c>
      <c r="AK24" s="13">
        <f t="shared" si="8"/>
        <v>-0.12361000000000003</v>
      </c>
      <c r="AL24" s="13">
        <f t="shared" si="9"/>
        <v>0.57695000000000007</v>
      </c>
      <c r="AM24" s="4"/>
      <c r="AN24" s="10" t="s">
        <v>38</v>
      </c>
      <c r="AO24" s="12">
        <v>55</v>
      </c>
      <c r="AP24" s="12">
        <v>0.23255000000000001</v>
      </c>
      <c r="AQ24" s="12">
        <v>9.6860000000000002E-2</v>
      </c>
      <c r="AR24" s="12">
        <v>12.79</v>
      </c>
      <c r="AS24" s="12">
        <v>0.11</v>
      </c>
      <c r="AT24" s="12">
        <v>0.52</v>
      </c>
      <c r="AU24" s="12"/>
      <c r="AW24" s="15" t="str">
        <f t="shared" si="0"/>
        <v>P</v>
      </c>
      <c r="AX24" s="16">
        <f t="shared" si="10"/>
        <v>-3</v>
      </c>
      <c r="AY24" s="17">
        <f t="shared" si="11"/>
        <v>-5.1724137931034482E-2</v>
      </c>
      <c r="AZ24" s="18">
        <f t="shared" si="12"/>
        <v>-5.8999999999999886E-3</v>
      </c>
      <c r="BA24" s="17">
        <f t="shared" si="13"/>
        <v>-2.4743132732228931E-2</v>
      </c>
      <c r="BB24" s="18">
        <f t="shared" si="14"/>
        <v>-3.6899999999999988E-2</v>
      </c>
      <c r="BC24" s="17">
        <f t="shared" si="15"/>
        <v>-0.27586722488038273</v>
      </c>
    </row>
    <row r="25" spans="1:55" ht="15.75" x14ac:dyDescent="0.25">
      <c r="A25" s="10" t="s">
        <v>39</v>
      </c>
      <c r="B25" s="12">
        <v>57</v>
      </c>
      <c r="C25" s="12">
        <v>0.13789000000000001</v>
      </c>
      <c r="D25" s="12">
        <v>5.3379999999999997E-2</v>
      </c>
      <c r="E25" s="12">
        <v>7.86</v>
      </c>
      <c r="F25" s="12">
        <v>0.08</v>
      </c>
      <c r="G25" s="12">
        <v>0.32</v>
      </c>
      <c r="H25" s="12" t="s">
        <v>39</v>
      </c>
      <c r="I25" s="12"/>
      <c r="J25" s="13">
        <f t="shared" si="1"/>
        <v>0.18683</v>
      </c>
      <c r="K25" s="13">
        <f t="shared" si="2"/>
        <v>-4.8939999999999984E-2</v>
      </c>
      <c r="L25" s="13">
        <f t="shared" si="3"/>
        <v>0.32472000000000001</v>
      </c>
      <c r="N25" s="10" t="s">
        <v>39</v>
      </c>
      <c r="O25" s="12">
        <v>57</v>
      </c>
      <c r="P25" s="12">
        <v>0.13789000000000001</v>
      </c>
      <c r="Q25" s="12">
        <v>5.3379999999999997E-2</v>
      </c>
      <c r="R25" s="12">
        <v>7.86</v>
      </c>
      <c r="S25" s="12">
        <v>0.08</v>
      </c>
      <c r="T25" s="12">
        <v>0.32</v>
      </c>
      <c r="U25" s="12" t="s">
        <v>39</v>
      </c>
      <c r="V25" s="12"/>
      <c r="W25" s="13">
        <f t="shared" si="4"/>
        <v>0.18683</v>
      </c>
      <c r="X25" s="13">
        <f t="shared" si="5"/>
        <v>-4.8939999999999984E-2</v>
      </c>
      <c r="Y25" s="13">
        <f t="shared" si="6"/>
        <v>0.32472000000000001</v>
      </c>
      <c r="AA25" s="10" t="s">
        <v>39</v>
      </c>
      <c r="AB25" s="12">
        <v>57</v>
      </c>
      <c r="AC25" s="12">
        <v>0.13789000000000001</v>
      </c>
      <c r="AD25" s="12">
        <v>5.3379999999999997E-2</v>
      </c>
      <c r="AE25" s="12">
        <v>7.86</v>
      </c>
      <c r="AF25" s="12">
        <v>0.08</v>
      </c>
      <c r="AG25" s="12">
        <v>0.32</v>
      </c>
      <c r="AH25" s="12" t="s">
        <v>39</v>
      </c>
      <c r="AI25" s="4"/>
      <c r="AJ25" s="13">
        <f t="shared" si="7"/>
        <v>0.18683</v>
      </c>
      <c r="AK25" s="13">
        <f t="shared" si="8"/>
        <v>-4.8939999999999984E-2</v>
      </c>
      <c r="AL25" s="13">
        <f t="shared" si="9"/>
        <v>0.32472000000000001</v>
      </c>
      <c r="AM25" s="4"/>
      <c r="AN25" s="10" t="s">
        <v>39</v>
      </c>
      <c r="AO25" s="12">
        <v>57</v>
      </c>
      <c r="AP25" s="12">
        <v>0.13789000000000001</v>
      </c>
      <c r="AQ25" s="12">
        <v>5.3379999999999997E-2</v>
      </c>
      <c r="AR25" s="12">
        <v>7.86</v>
      </c>
      <c r="AS25" s="12">
        <v>0.08</v>
      </c>
      <c r="AT25" s="12">
        <v>0.32</v>
      </c>
      <c r="AU25" s="12"/>
      <c r="AW25" s="15" t="str">
        <f t="shared" si="0"/>
        <v>Mg</v>
      </c>
      <c r="AX25" s="16">
        <f t="shared" si="10"/>
        <v>0</v>
      </c>
      <c r="AY25" s="17">
        <f t="shared" si="11"/>
        <v>0</v>
      </c>
      <c r="AZ25" s="18">
        <f t="shared" si="12"/>
        <v>0</v>
      </c>
      <c r="BA25" s="17">
        <f t="shared" si="13"/>
        <v>0</v>
      </c>
      <c r="BB25" s="18">
        <f t="shared" si="14"/>
        <v>0</v>
      </c>
      <c r="BC25" s="17">
        <f t="shared" si="15"/>
        <v>0</v>
      </c>
    </row>
    <row r="26" spans="1:55" ht="15.75" x14ac:dyDescent="0.25">
      <c r="A26" s="10" t="s">
        <v>40</v>
      </c>
      <c r="B26" s="12">
        <v>57</v>
      </c>
      <c r="C26" s="12">
        <v>0.65859999999999996</v>
      </c>
      <c r="D26" s="12">
        <v>0.19764999999999999</v>
      </c>
      <c r="E26" s="12">
        <v>37.54</v>
      </c>
      <c r="F26" s="12">
        <v>0.38</v>
      </c>
      <c r="G26" s="12">
        <v>1.77</v>
      </c>
      <c r="H26" s="12" t="s">
        <v>40</v>
      </c>
      <c r="I26" s="12"/>
      <c r="J26" s="13">
        <f t="shared" si="1"/>
        <v>0.69177500000000003</v>
      </c>
      <c r="K26" s="13">
        <f t="shared" si="2"/>
        <v>-3.3175000000000066E-2</v>
      </c>
      <c r="L26" s="13">
        <f t="shared" si="3"/>
        <v>1.3503750000000001</v>
      </c>
      <c r="N26" s="10" t="s">
        <v>40</v>
      </c>
      <c r="O26" s="12">
        <v>57</v>
      </c>
      <c r="P26" s="12">
        <v>0.65859999999999996</v>
      </c>
      <c r="Q26" s="12">
        <v>0.19764999999999999</v>
      </c>
      <c r="R26" s="12">
        <v>37.54</v>
      </c>
      <c r="S26" s="12">
        <v>0.38</v>
      </c>
      <c r="T26" s="12">
        <v>1.77</v>
      </c>
      <c r="U26" s="12" t="s">
        <v>40</v>
      </c>
      <c r="V26" s="12"/>
      <c r="W26" s="13">
        <f t="shared" si="4"/>
        <v>0.69177500000000003</v>
      </c>
      <c r="X26" s="13">
        <f t="shared" si="5"/>
        <v>-3.3175000000000066E-2</v>
      </c>
      <c r="Y26" s="14">
        <f t="shared" si="6"/>
        <v>1.3503750000000001</v>
      </c>
      <c r="AA26" s="10" t="s">
        <v>40</v>
      </c>
      <c r="AB26" s="12">
        <v>56</v>
      </c>
      <c r="AC26" s="12">
        <v>0.63875000000000004</v>
      </c>
      <c r="AD26" s="12">
        <v>0.13006000000000001</v>
      </c>
      <c r="AE26" s="12">
        <v>35.770000000000003</v>
      </c>
      <c r="AF26" s="12">
        <v>0.38</v>
      </c>
      <c r="AG26" s="12">
        <v>1</v>
      </c>
      <c r="AH26" s="12" t="s">
        <v>40</v>
      </c>
      <c r="AI26" s="4"/>
      <c r="AJ26" s="13">
        <f t="shared" si="7"/>
        <v>0.45521</v>
      </c>
      <c r="AK26" s="13">
        <f t="shared" si="8"/>
        <v>0.18354000000000004</v>
      </c>
      <c r="AL26" s="13">
        <f t="shared" si="9"/>
        <v>1.09396</v>
      </c>
      <c r="AM26" s="4"/>
      <c r="AN26" s="10" t="s">
        <v>40</v>
      </c>
      <c r="AO26" s="12">
        <v>56</v>
      </c>
      <c r="AP26" s="12">
        <v>0.63875000000000004</v>
      </c>
      <c r="AQ26" s="12">
        <v>0.13006000000000001</v>
      </c>
      <c r="AR26" s="12">
        <v>35.770000000000003</v>
      </c>
      <c r="AS26" s="12">
        <v>0.38</v>
      </c>
      <c r="AT26" s="12">
        <v>1</v>
      </c>
      <c r="AU26" s="12"/>
      <c r="AW26" s="15" t="str">
        <f t="shared" si="0"/>
        <v>K</v>
      </c>
      <c r="AX26" s="16">
        <f t="shared" si="10"/>
        <v>-1</v>
      </c>
      <c r="AY26" s="17">
        <f t="shared" si="11"/>
        <v>-1.7543859649122806E-2</v>
      </c>
      <c r="AZ26" s="18">
        <f t="shared" si="12"/>
        <v>-1.9849999999999923E-2</v>
      </c>
      <c r="BA26" s="17">
        <f t="shared" si="13"/>
        <v>-3.0139690252049687E-2</v>
      </c>
      <c r="BB26" s="18">
        <f t="shared" si="14"/>
        <v>-6.7589999999999983E-2</v>
      </c>
      <c r="BC26" s="17">
        <f t="shared" si="15"/>
        <v>-0.3419681254743232</v>
      </c>
    </row>
    <row r="27" spans="1:55" ht="15.75" x14ac:dyDescent="0.25">
      <c r="A27" s="10" t="s">
        <v>41</v>
      </c>
      <c r="B27" s="12">
        <v>56</v>
      </c>
      <c r="C27" s="12">
        <v>3.6429999999999997E-2</v>
      </c>
      <c r="D27" s="12">
        <v>6.3399999999999998E-2</v>
      </c>
      <c r="E27" s="12">
        <v>2.04</v>
      </c>
      <c r="F27" s="12">
        <v>0.01</v>
      </c>
      <c r="G27" s="12">
        <v>0.43</v>
      </c>
      <c r="H27" s="12" t="s">
        <v>41</v>
      </c>
      <c r="I27" s="12"/>
      <c r="J27" s="13">
        <f t="shared" si="1"/>
        <v>0.22189999999999999</v>
      </c>
      <c r="K27" s="13">
        <f t="shared" si="2"/>
        <v>-0.18547</v>
      </c>
      <c r="L27" s="13">
        <f t="shared" si="3"/>
        <v>0.25833</v>
      </c>
      <c r="N27" s="10" t="s">
        <v>41</v>
      </c>
      <c r="O27" s="12">
        <v>56</v>
      </c>
      <c r="P27" s="12">
        <v>3.6429999999999997E-2</v>
      </c>
      <c r="Q27" s="12">
        <v>6.3399999999999998E-2</v>
      </c>
      <c r="R27" s="12">
        <v>2.04</v>
      </c>
      <c r="S27" s="12">
        <v>0.01</v>
      </c>
      <c r="T27" s="12">
        <v>0.43</v>
      </c>
      <c r="U27" s="12" t="s">
        <v>41</v>
      </c>
      <c r="V27" s="12"/>
      <c r="W27" s="13">
        <f t="shared" si="4"/>
        <v>0.22189999999999999</v>
      </c>
      <c r="X27" s="13">
        <f t="shared" si="5"/>
        <v>-0.18547</v>
      </c>
      <c r="Y27" s="14">
        <f t="shared" si="6"/>
        <v>0.25833</v>
      </c>
      <c r="AA27" s="10" t="s">
        <v>41</v>
      </c>
      <c r="AB27" s="12">
        <v>55</v>
      </c>
      <c r="AC27" s="12">
        <v>2.9270000000000001E-2</v>
      </c>
      <c r="AD27" s="12">
        <v>3.4259999999999999E-2</v>
      </c>
      <c r="AE27" s="12">
        <v>1.61</v>
      </c>
      <c r="AF27" s="12">
        <v>0.01</v>
      </c>
      <c r="AG27" s="12">
        <v>0.23</v>
      </c>
      <c r="AH27" s="12" t="s">
        <v>41</v>
      </c>
      <c r="AI27" s="4"/>
      <c r="AJ27" s="13">
        <f t="shared" si="7"/>
        <v>0.11990999999999999</v>
      </c>
      <c r="AK27" s="13">
        <f t="shared" si="8"/>
        <v>-9.0639999999999984E-2</v>
      </c>
      <c r="AL27" s="14">
        <f t="shared" si="9"/>
        <v>0.14917999999999998</v>
      </c>
      <c r="AM27" s="4"/>
      <c r="AN27" s="10" t="s">
        <v>41</v>
      </c>
      <c r="AO27" s="12">
        <v>55</v>
      </c>
      <c r="AP27" s="12">
        <v>2.9270000000000001E-2</v>
      </c>
      <c r="AQ27" s="12">
        <v>3.4259999999999999E-2</v>
      </c>
      <c r="AR27" s="12">
        <v>1.61</v>
      </c>
      <c r="AS27" s="12">
        <v>0.01</v>
      </c>
      <c r="AT27" s="12">
        <v>0.23</v>
      </c>
      <c r="AU27" s="12"/>
      <c r="AW27" s="15" t="str">
        <f t="shared" si="0"/>
        <v>NA</v>
      </c>
      <c r="AX27" s="16">
        <f t="shared" si="10"/>
        <v>-1</v>
      </c>
      <c r="AY27" s="17">
        <f t="shared" si="11"/>
        <v>-1.7857142857142856E-2</v>
      </c>
      <c r="AZ27" s="18">
        <f t="shared" si="12"/>
        <v>-7.1599999999999962E-3</v>
      </c>
      <c r="BA27" s="17">
        <f t="shared" si="13"/>
        <v>-0.19654131210540754</v>
      </c>
      <c r="BB27" s="18">
        <f t="shared" si="14"/>
        <v>-2.9139999999999999E-2</v>
      </c>
      <c r="BC27" s="17">
        <f t="shared" si="15"/>
        <v>-0.45962145110410096</v>
      </c>
    </row>
    <row r="28" spans="1:55" ht="15.75" x14ac:dyDescent="0.25">
      <c r="A28" s="10" t="s">
        <v>42</v>
      </c>
      <c r="B28" s="12">
        <v>11</v>
      </c>
      <c r="C28" s="12">
        <v>0.15090999999999999</v>
      </c>
      <c r="D28" s="12">
        <v>3.7539999999999997E-2</v>
      </c>
      <c r="E28" s="12">
        <v>1.66</v>
      </c>
      <c r="F28" s="12">
        <v>0.11</v>
      </c>
      <c r="G28" s="12">
        <v>0.21</v>
      </c>
      <c r="H28" s="12" t="s">
        <v>42</v>
      </c>
      <c r="I28" s="12"/>
      <c r="J28" s="13">
        <f t="shared" si="1"/>
        <v>0.13138999999999998</v>
      </c>
      <c r="K28" s="13">
        <f t="shared" si="2"/>
        <v>1.952000000000001E-2</v>
      </c>
      <c r="L28" s="13">
        <f t="shared" si="3"/>
        <v>0.2823</v>
      </c>
      <c r="N28" s="10" t="s">
        <v>42</v>
      </c>
      <c r="O28" s="12">
        <v>11</v>
      </c>
      <c r="P28" s="12">
        <v>0.15090999999999999</v>
      </c>
      <c r="Q28" s="12">
        <v>3.7539999999999997E-2</v>
      </c>
      <c r="R28" s="12">
        <v>1.66</v>
      </c>
      <c r="S28" s="12">
        <v>0.11</v>
      </c>
      <c r="T28" s="12">
        <v>0.21</v>
      </c>
      <c r="U28" s="12" t="s">
        <v>42</v>
      </c>
      <c r="V28" s="12"/>
      <c r="W28" s="13">
        <f t="shared" si="4"/>
        <v>0.13138999999999998</v>
      </c>
      <c r="X28" s="13">
        <f t="shared" si="5"/>
        <v>1.952000000000001E-2</v>
      </c>
      <c r="Y28" s="13">
        <f t="shared" si="6"/>
        <v>0.2823</v>
      </c>
      <c r="AA28" s="10" t="s">
        <v>42</v>
      </c>
      <c r="AB28" s="12">
        <v>11</v>
      </c>
      <c r="AC28" s="12">
        <v>0.15090999999999999</v>
      </c>
      <c r="AD28" s="12">
        <v>3.7539999999999997E-2</v>
      </c>
      <c r="AE28" s="12">
        <v>1.66</v>
      </c>
      <c r="AF28" s="12">
        <v>0.11</v>
      </c>
      <c r="AG28" s="12">
        <v>0.21</v>
      </c>
      <c r="AH28" s="12" t="s">
        <v>42</v>
      </c>
      <c r="AI28" s="4"/>
      <c r="AJ28" s="13">
        <f t="shared" si="7"/>
        <v>0.13138999999999998</v>
      </c>
      <c r="AK28" s="13">
        <f t="shared" si="8"/>
        <v>1.952000000000001E-2</v>
      </c>
      <c r="AL28" s="13">
        <f t="shared" si="9"/>
        <v>0.2823</v>
      </c>
      <c r="AM28" s="4"/>
      <c r="AN28" s="10" t="s">
        <v>42</v>
      </c>
      <c r="AO28" s="12">
        <v>11</v>
      </c>
      <c r="AP28" s="12">
        <v>0.15090999999999999</v>
      </c>
      <c r="AQ28" s="12">
        <v>3.7539999999999997E-2</v>
      </c>
      <c r="AR28" s="12">
        <v>1.66</v>
      </c>
      <c r="AS28" s="12">
        <v>0.11</v>
      </c>
      <c r="AT28" s="12">
        <v>0.21</v>
      </c>
      <c r="AU28" s="12"/>
      <c r="AW28" s="15" t="str">
        <f t="shared" si="0"/>
        <v>Cl</v>
      </c>
      <c r="AX28" s="16">
        <f t="shared" si="10"/>
        <v>0</v>
      </c>
      <c r="AY28" s="17">
        <f t="shared" si="11"/>
        <v>0</v>
      </c>
      <c r="AZ28" s="18">
        <f t="shared" si="12"/>
        <v>0</v>
      </c>
      <c r="BA28" s="17">
        <f t="shared" si="13"/>
        <v>0</v>
      </c>
      <c r="BB28" s="18">
        <f t="shared" si="14"/>
        <v>0</v>
      </c>
      <c r="BC28" s="17">
        <f t="shared" si="15"/>
        <v>0</v>
      </c>
    </row>
    <row r="29" spans="1:55" ht="15.75" x14ac:dyDescent="0.25">
      <c r="A29" s="10" t="s">
        <v>43</v>
      </c>
      <c r="B29" s="12">
        <v>24</v>
      </c>
      <c r="C29" s="12">
        <v>0.10375</v>
      </c>
      <c r="D29" s="12">
        <v>3.6089999999999997E-2</v>
      </c>
      <c r="E29" s="12">
        <v>2.4900000000000002</v>
      </c>
      <c r="F29" s="12">
        <v>0.04</v>
      </c>
      <c r="G29" s="12">
        <v>0.24</v>
      </c>
      <c r="H29" s="12" t="s">
        <v>43</v>
      </c>
      <c r="I29" s="12"/>
      <c r="J29" s="13">
        <f t="shared" si="1"/>
        <v>0.12631499999999998</v>
      </c>
      <c r="K29" s="13">
        <f t="shared" si="2"/>
        <v>-2.2564999999999988E-2</v>
      </c>
      <c r="L29" s="13">
        <f t="shared" si="3"/>
        <v>0.23006499999999996</v>
      </c>
      <c r="N29" s="10" t="s">
        <v>43</v>
      </c>
      <c r="O29" s="12">
        <v>24</v>
      </c>
      <c r="P29" s="12">
        <v>0.10375</v>
      </c>
      <c r="Q29" s="12">
        <v>3.6089999999999997E-2</v>
      </c>
      <c r="R29" s="12">
        <v>2.4900000000000002</v>
      </c>
      <c r="S29" s="12">
        <v>0.04</v>
      </c>
      <c r="T29" s="12">
        <v>0.24</v>
      </c>
      <c r="U29" s="12" t="s">
        <v>43</v>
      </c>
      <c r="V29" s="12"/>
      <c r="W29" s="13">
        <f t="shared" si="4"/>
        <v>0.12631499999999998</v>
      </c>
      <c r="X29" s="13">
        <f t="shared" si="5"/>
        <v>-2.2564999999999988E-2</v>
      </c>
      <c r="Y29" s="14">
        <f t="shared" si="6"/>
        <v>0.23006499999999996</v>
      </c>
      <c r="AA29" s="10" t="s">
        <v>43</v>
      </c>
      <c r="AB29" s="12">
        <v>23</v>
      </c>
      <c r="AC29" s="12">
        <v>9.783E-2</v>
      </c>
      <c r="AD29" s="12">
        <v>2.1940000000000001E-2</v>
      </c>
      <c r="AE29" s="12">
        <v>2.25</v>
      </c>
      <c r="AF29" s="12">
        <v>0.04</v>
      </c>
      <c r="AG29" s="12">
        <v>0.14000000000000001</v>
      </c>
      <c r="AH29" s="12" t="s">
        <v>43</v>
      </c>
      <c r="AI29" s="4"/>
      <c r="AJ29" s="13">
        <f t="shared" si="7"/>
        <v>7.6789999999999997E-2</v>
      </c>
      <c r="AK29" s="13">
        <f t="shared" si="8"/>
        <v>2.1040000000000003E-2</v>
      </c>
      <c r="AL29" s="13">
        <f t="shared" si="9"/>
        <v>0.17462</v>
      </c>
      <c r="AM29" s="4"/>
      <c r="AN29" s="10" t="s">
        <v>43</v>
      </c>
      <c r="AO29" s="12">
        <v>23</v>
      </c>
      <c r="AP29" s="12">
        <v>9.783E-2</v>
      </c>
      <c r="AQ29" s="12">
        <v>2.1940000000000001E-2</v>
      </c>
      <c r="AR29" s="12">
        <v>2.25</v>
      </c>
      <c r="AS29" s="12">
        <v>0.04</v>
      </c>
      <c r="AT29" s="12">
        <v>0.14000000000000001</v>
      </c>
      <c r="AU29" s="12"/>
      <c r="AW29" s="15" t="str">
        <f t="shared" si="0"/>
        <v>S</v>
      </c>
      <c r="AX29" s="16">
        <f t="shared" si="10"/>
        <v>-1</v>
      </c>
      <c r="AY29" s="17">
        <f t="shared" si="11"/>
        <v>-4.1666666666666664E-2</v>
      </c>
      <c r="AZ29" s="18">
        <f t="shared" si="12"/>
        <v>-5.9199999999999947E-3</v>
      </c>
      <c r="BA29" s="17">
        <f t="shared" si="13"/>
        <v>-5.7060240963855376E-2</v>
      </c>
      <c r="BB29" s="18">
        <f t="shared" si="14"/>
        <v>-1.4149999999999996E-2</v>
      </c>
      <c r="BC29" s="17">
        <f t="shared" si="15"/>
        <v>-0.39207536713771118</v>
      </c>
    </row>
    <row r="30" spans="1:55" ht="15.75" x14ac:dyDescent="0.25">
      <c r="A30" s="10" t="s">
        <v>44</v>
      </c>
      <c r="B30" s="12">
        <v>0</v>
      </c>
      <c r="C30" s="12" t="s">
        <v>56</v>
      </c>
      <c r="D30" s="12" t="s">
        <v>56</v>
      </c>
      <c r="E30" s="12" t="s">
        <v>56</v>
      </c>
      <c r="F30" s="12" t="s">
        <v>56</v>
      </c>
      <c r="G30" s="12" t="s">
        <v>56</v>
      </c>
      <c r="H30" s="12" t="s">
        <v>44</v>
      </c>
      <c r="I30" s="12"/>
      <c r="J30" s="13" t="str">
        <f t="shared" si="1"/>
        <v/>
      </c>
      <c r="K30" s="13" t="str">
        <f t="shared" si="2"/>
        <v/>
      </c>
      <c r="L30" s="13" t="str">
        <f t="shared" si="3"/>
        <v/>
      </c>
      <c r="N30" s="10" t="s">
        <v>44</v>
      </c>
      <c r="O30" s="12">
        <v>0</v>
      </c>
      <c r="P30" s="12" t="s">
        <v>56</v>
      </c>
      <c r="Q30" s="12" t="s">
        <v>56</v>
      </c>
      <c r="R30" s="12" t="s">
        <v>56</v>
      </c>
      <c r="S30" s="12" t="s">
        <v>56</v>
      </c>
      <c r="T30" s="12" t="s">
        <v>56</v>
      </c>
      <c r="U30" s="12" t="s">
        <v>44</v>
      </c>
      <c r="V30" s="12"/>
      <c r="W30" s="13" t="str">
        <f t="shared" si="4"/>
        <v/>
      </c>
      <c r="X30" s="13" t="str">
        <f t="shared" si="5"/>
        <v/>
      </c>
      <c r="Y30" s="13" t="str">
        <f t="shared" si="6"/>
        <v/>
      </c>
      <c r="AA30" s="10" t="s">
        <v>44</v>
      </c>
      <c r="AB30" s="12">
        <v>0</v>
      </c>
      <c r="AC30" s="12" t="s">
        <v>56</v>
      </c>
      <c r="AD30" s="12" t="s">
        <v>56</v>
      </c>
      <c r="AE30" s="12" t="s">
        <v>56</v>
      </c>
      <c r="AF30" s="12" t="s">
        <v>56</v>
      </c>
      <c r="AG30" s="12" t="s">
        <v>56</v>
      </c>
      <c r="AH30" s="12" t="s">
        <v>44</v>
      </c>
      <c r="AI30" s="4"/>
      <c r="AJ30" s="13" t="str">
        <f t="shared" si="7"/>
        <v/>
      </c>
      <c r="AK30" s="13" t="str">
        <f t="shared" si="8"/>
        <v/>
      </c>
      <c r="AL30" s="13" t="str">
        <f t="shared" si="9"/>
        <v/>
      </c>
      <c r="AM30" s="4"/>
      <c r="AN30" s="10" t="s">
        <v>44</v>
      </c>
      <c r="AO30" s="12">
        <v>0</v>
      </c>
      <c r="AP30" s="12" t="s">
        <v>56</v>
      </c>
      <c r="AQ30" s="12" t="s">
        <v>56</v>
      </c>
      <c r="AR30" s="12" t="s">
        <v>56</v>
      </c>
      <c r="AS30" s="12" t="s">
        <v>56</v>
      </c>
      <c r="AT30" s="12" t="s">
        <v>56</v>
      </c>
      <c r="AU30" s="12"/>
      <c r="AW30" s="15" t="str">
        <f t="shared" si="0"/>
        <v>Co</v>
      </c>
      <c r="AX30" s="16">
        <f t="shared" si="10"/>
        <v>0</v>
      </c>
      <c r="AY30" s="17">
        <f t="shared" si="11"/>
        <v>0</v>
      </c>
      <c r="AZ30" s="18" t="str">
        <f t="shared" si="12"/>
        <v>.</v>
      </c>
      <c r="BA30" s="17" t="str">
        <f t="shared" si="13"/>
        <v>.</v>
      </c>
      <c r="BB30" s="18" t="str">
        <f t="shared" si="14"/>
        <v>.</v>
      </c>
      <c r="BC30" s="17" t="str">
        <f t="shared" si="15"/>
        <v>.</v>
      </c>
    </row>
    <row r="31" spans="1:55" ht="15.75" x14ac:dyDescent="0.25">
      <c r="A31" s="10" t="s">
        <v>45</v>
      </c>
      <c r="B31" s="12">
        <v>38</v>
      </c>
      <c r="C31" s="12">
        <v>8.0128900000000005</v>
      </c>
      <c r="D31" s="12">
        <v>3.1713200000000001</v>
      </c>
      <c r="E31" s="12">
        <v>304.49</v>
      </c>
      <c r="F31" s="12">
        <v>4.0599999999999996</v>
      </c>
      <c r="G31" s="12">
        <v>17.350000000000001</v>
      </c>
      <c r="H31" s="12" t="s">
        <v>45</v>
      </c>
      <c r="I31" s="12"/>
      <c r="J31" s="13">
        <f t="shared" si="1"/>
        <v>11.09962</v>
      </c>
      <c r="K31" s="13">
        <f t="shared" si="2"/>
        <v>-3.0867299999999993</v>
      </c>
      <c r="L31" s="13">
        <f t="shared" si="3"/>
        <v>19.11251</v>
      </c>
      <c r="N31" s="10" t="s">
        <v>45</v>
      </c>
      <c r="O31" s="12">
        <v>38</v>
      </c>
      <c r="P31" s="12">
        <v>8.0128900000000005</v>
      </c>
      <c r="Q31" s="12">
        <v>3.1713200000000001</v>
      </c>
      <c r="R31" s="12">
        <v>304.49</v>
      </c>
      <c r="S31" s="12">
        <v>4.0599999999999996</v>
      </c>
      <c r="T31" s="12">
        <v>17.350000000000001</v>
      </c>
      <c r="U31" s="12" t="s">
        <v>45</v>
      </c>
      <c r="V31" s="12"/>
      <c r="W31" s="13">
        <f t="shared" si="4"/>
        <v>11.09962</v>
      </c>
      <c r="X31" s="13">
        <f t="shared" si="5"/>
        <v>-3.0867299999999993</v>
      </c>
      <c r="Y31" s="13">
        <f t="shared" si="6"/>
        <v>19.11251</v>
      </c>
      <c r="AA31" s="10" t="s">
        <v>45</v>
      </c>
      <c r="AB31" s="12">
        <v>38</v>
      </c>
      <c r="AC31" s="12">
        <v>8.0128900000000005</v>
      </c>
      <c r="AD31" s="12">
        <v>3.1713200000000001</v>
      </c>
      <c r="AE31" s="12">
        <v>304.49</v>
      </c>
      <c r="AF31" s="12">
        <v>4.0599999999999996</v>
      </c>
      <c r="AG31" s="12">
        <v>17.350000000000001</v>
      </c>
      <c r="AH31" s="12" t="s">
        <v>45</v>
      </c>
      <c r="AI31" s="4"/>
      <c r="AJ31" s="13">
        <f t="shared" si="7"/>
        <v>11.09962</v>
      </c>
      <c r="AK31" s="13">
        <f t="shared" si="8"/>
        <v>-3.0867299999999993</v>
      </c>
      <c r="AL31" s="13">
        <f t="shared" si="9"/>
        <v>19.11251</v>
      </c>
      <c r="AM31" s="4"/>
      <c r="AN31" s="10" t="s">
        <v>45</v>
      </c>
      <c r="AO31" s="12">
        <v>38</v>
      </c>
      <c r="AP31" s="12">
        <v>8.0128900000000005</v>
      </c>
      <c r="AQ31" s="12">
        <v>3.1713200000000001</v>
      </c>
      <c r="AR31" s="12">
        <v>304.49</v>
      </c>
      <c r="AS31" s="12">
        <v>4.0599999999999996</v>
      </c>
      <c r="AT31" s="12">
        <v>17.350000000000001</v>
      </c>
      <c r="AU31" s="12"/>
      <c r="AW31" s="15" t="str">
        <f t="shared" si="0"/>
        <v>Cu</v>
      </c>
      <c r="AX31" s="16">
        <f t="shared" si="10"/>
        <v>0</v>
      </c>
      <c r="AY31" s="17">
        <f t="shared" si="11"/>
        <v>0</v>
      </c>
      <c r="AZ31" s="18">
        <f t="shared" si="12"/>
        <v>0</v>
      </c>
      <c r="BA31" s="17">
        <f t="shared" si="13"/>
        <v>0</v>
      </c>
      <c r="BB31" s="18">
        <f t="shared" si="14"/>
        <v>0</v>
      </c>
      <c r="BC31" s="17">
        <f t="shared" si="15"/>
        <v>0</v>
      </c>
    </row>
    <row r="32" spans="1:55" ht="15.75" x14ac:dyDescent="0.25">
      <c r="A32" s="10" t="s">
        <v>46</v>
      </c>
      <c r="B32" s="12">
        <v>38</v>
      </c>
      <c r="C32" s="12">
        <v>246.37395000000001</v>
      </c>
      <c r="D32" s="12">
        <v>141.85013000000001</v>
      </c>
      <c r="E32" s="12">
        <v>9362</v>
      </c>
      <c r="F32" s="12">
        <v>36.19</v>
      </c>
      <c r="G32" s="12">
        <v>629</v>
      </c>
      <c r="H32" s="12" t="s">
        <v>46</v>
      </c>
      <c r="I32" s="12"/>
      <c r="J32" s="13">
        <f t="shared" si="1"/>
        <v>496.47545500000001</v>
      </c>
      <c r="K32" s="13">
        <f t="shared" si="2"/>
        <v>-250.101505</v>
      </c>
      <c r="L32" s="13">
        <f t="shared" si="3"/>
        <v>742.84940500000005</v>
      </c>
      <c r="N32" s="10" t="s">
        <v>46</v>
      </c>
      <c r="O32" s="12">
        <v>38</v>
      </c>
      <c r="P32" s="12">
        <v>246.37395000000001</v>
      </c>
      <c r="Q32" s="12">
        <v>141.85013000000001</v>
      </c>
      <c r="R32" s="12">
        <v>9362</v>
      </c>
      <c r="S32" s="12">
        <v>36.19</v>
      </c>
      <c r="T32" s="12">
        <v>629</v>
      </c>
      <c r="U32" s="12" t="s">
        <v>46</v>
      </c>
      <c r="V32" s="12"/>
      <c r="W32" s="13">
        <f t="shared" si="4"/>
        <v>496.47545500000001</v>
      </c>
      <c r="X32" s="13">
        <f t="shared" si="5"/>
        <v>-250.101505</v>
      </c>
      <c r="Y32" s="13">
        <f t="shared" si="6"/>
        <v>742.84940500000005</v>
      </c>
      <c r="AA32" s="10" t="s">
        <v>46</v>
      </c>
      <c r="AB32" s="12">
        <v>38</v>
      </c>
      <c r="AC32" s="12">
        <v>246.37395000000001</v>
      </c>
      <c r="AD32" s="12">
        <v>141.85013000000001</v>
      </c>
      <c r="AE32" s="12">
        <v>9362</v>
      </c>
      <c r="AF32" s="12">
        <v>36.19</v>
      </c>
      <c r="AG32" s="12">
        <v>629</v>
      </c>
      <c r="AH32" s="12" t="s">
        <v>46</v>
      </c>
      <c r="AI32" s="4"/>
      <c r="AJ32" s="13">
        <f t="shared" si="7"/>
        <v>496.47545500000001</v>
      </c>
      <c r="AK32" s="13">
        <f t="shared" si="8"/>
        <v>-250.101505</v>
      </c>
      <c r="AL32" s="13">
        <f t="shared" si="9"/>
        <v>742.84940500000005</v>
      </c>
      <c r="AM32" s="4"/>
      <c r="AN32" s="10" t="s">
        <v>46</v>
      </c>
      <c r="AO32" s="12">
        <v>36</v>
      </c>
      <c r="AP32" s="12">
        <v>241.58389</v>
      </c>
      <c r="AQ32" s="12">
        <v>125.70805</v>
      </c>
      <c r="AR32" s="12">
        <v>8697</v>
      </c>
      <c r="AS32" s="12">
        <v>68.78</v>
      </c>
      <c r="AT32" s="12">
        <v>592</v>
      </c>
      <c r="AU32" s="12"/>
      <c r="AW32" s="15" t="str">
        <f t="shared" si="0"/>
        <v>Fe</v>
      </c>
      <c r="AX32" s="16">
        <f t="shared" si="10"/>
        <v>-2</v>
      </c>
      <c r="AY32" s="17">
        <f t="shared" si="11"/>
        <v>-5.2631578947368418E-2</v>
      </c>
      <c r="AZ32" s="18">
        <f t="shared" si="12"/>
        <v>-4.7900600000000111</v>
      </c>
      <c r="BA32" s="17">
        <f t="shared" si="13"/>
        <v>-1.9442234051124361E-2</v>
      </c>
      <c r="BB32" s="18">
        <f t="shared" si="14"/>
        <v>-16.142080000000007</v>
      </c>
      <c r="BC32" s="17">
        <f t="shared" si="15"/>
        <v>-0.11379672334456095</v>
      </c>
    </row>
    <row r="33" spans="1:59" ht="15.75" x14ac:dyDescent="0.25">
      <c r="A33" s="10" t="s">
        <v>47</v>
      </c>
      <c r="B33" s="12">
        <v>38</v>
      </c>
      <c r="C33" s="12">
        <v>57.58</v>
      </c>
      <c r="D33" s="12">
        <v>18.06222</v>
      </c>
      <c r="E33" s="12">
        <v>2188</v>
      </c>
      <c r="F33" s="12">
        <v>32</v>
      </c>
      <c r="G33" s="12">
        <v>111.34</v>
      </c>
      <c r="H33" s="12" t="s">
        <v>47</v>
      </c>
      <c r="I33" s="12"/>
      <c r="J33" s="13">
        <f t="shared" si="1"/>
        <v>63.217770000000002</v>
      </c>
      <c r="K33" s="13">
        <f t="shared" si="2"/>
        <v>-5.6377700000000033</v>
      </c>
      <c r="L33" s="13">
        <f t="shared" si="3"/>
        <v>120.79777</v>
      </c>
      <c r="N33" s="10" t="s">
        <v>47</v>
      </c>
      <c r="O33" s="12">
        <v>38</v>
      </c>
      <c r="P33" s="12">
        <v>57.58</v>
      </c>
      <c r="Q33" s="12">
        <v>18.06222</v>
      </c>
      <c r="R33" s="12">
        <v>2188</v>
      </c>
      <c r="S33" s="12">
        <v>32</v>
      </c>
      <c r="T33" s="12">
        <v>111.34</v>
      </c>
      <c r="U33" s="12" t="s">
        <v>47</v>
      </c>
      <c r="V33" s="12"/>
      <c r="W33" s="13">
        <f t="shared" si="4"/>
        <v>63.217770000000002</v>
      </c>
      <c r="X33" s="13">
        <f t="shared" si="5"/>
        <v>-5.6377700000000033</v>
      </c>
      <c r="Y33" s="13">
        <f t="shared" si="6"/>
        <v>120.79777</v>
      </c>
      <c r="AA33" s="10" t="s">
        <v>47</v>
      </c>
      <c r="AB33" s="12">
        <v>38</v>
      </c>
      <c r="AC33" s="12">
        <v>57.58</v>
      </c>
      <c r="AD33" s="12">
        <v>18.06222</v>
      </c>
      <c r="AE33" s="12">
        <v>2188</v>
      </c>
      <c r="AF33" s="12">
        <v>32</v>
      </c>
      <c r="AG33" s="12">
        <v>111.34</v>
      </c>
      <c r="AH33" s="12" t="s">
        <v>47</v>
      </c>
      <c r="AI33" s="4"/>
      <c r="AJ33" s="13">
        <f t="shared" si="7"/>
        <v>63.217770000000002</v>
      </c>
      <c r="AK33" s="13">
        <f t="shared" si="8"/>
        <v>-5.6377700000000033</v>
      </c>
      <c r="AL33" s="13">
        <f t="shared" si="9"/>
        <v>120.79777</v>
      </c>
      <c r="AM33" s="4"/>
      <c r="AN33" s="10" t="s">
        <v>47</v>
      </c>
      <c r="AO33" s="12">
        <v>38</v>
      </c>
      <c r="AP33" s="12">
        <v>57.58</v>
      </c>
      <c r="AQ33" s="12">
        <v>18.06222</v>
      </c>
      <c r="AR33" s="12">
        <v>2188</v>
      </c>
      <c r="AS33" s="12">
        <v>32</v>
      </c>
      <c r="AT33" s="12">
        <v>111.34</v>
      </c>
      <c r="AU33" s="12"/>
      <c r="AW33" s="15" t="str">
        <f t="shared" si="0"/>
        <v>Mn</v>
      </c>
      <c r="AX33" s="16">
        <f t="shared" si="10"/>
        <v>0</v>
      </c>
      <c r="AY33" s="17">
        <f t="shared" si="11"/>
        <v>0</v>
      </c>
      <c r="AZ33" s="18">
        <f t="shared" si="12"/>
        <v>0</v>
      </c>
      <c r="BA33" s="17">
        <f t="shared" si="13"/>
        <v>0</v>
      </c>
      <c r="BB33" s="18">
        <f t="shared" si="14"/>
        <v>0</v>
      </c>
      <c r="BC33" s="17">
        <f t="shared" si="15"/>
        <v>0</v>
      </c>
    </row>
    <row r="34" spans="1:59" ht="15.75" x14ac:dyDescent="0.25">
      <c r="A34" s="10" t="s">
        <v>48</v>
      </c>
      <c r="B34" s="12">
        <v>0</v>
      </c>
      <c r="C34" s="12" t="s">
        <v>56</v>
      </c>
      <c r="D34" s="12" t="s">
        <v>56</v>
      </c>
      <c r="E34" s="12" t="s">
        <v>56</v>
      </c>
      <c r="F34" s="12" t="s">
        <v>56</v>
      </c>
      <c r="G34" s="12" t="s">
        <v>56</v>
      </c>
      <c r="H34" s="12" t="s">
        <v>48</v>
      </c>
      <c r="I34" s="12"/>
      <c r="J34" s="13" t="str">
        <f t="shared" si="1"/>
        <v/>
      </c>
      <c r="K34" s="13" t="str">
        <f t="shared" si="2"/>
        <v/>
      </c>
      <c r="L34" s="13" t="str">
        <f t="shared" si="3"/>
        <v/>
      </c>
      <c r="N34" s="10" t="s">
        <v>48</v>
      </c>
      <c r="O34" s="12">
        <v>0</v>
      </c>
      <c r="P34" s="12" t="s">
        <v>56</v>
      </c>
      <c r="Q34" s="12" t="s">
        <v>56</v>
      </c>
      <c r="R34" s="12" t="s">
        <v>56</v>
      </c>
      <c r="S34" s="12" t="s">
        <v>56</v>
      </c>
      <c r="T34" s="12" t="s">
        <v>56</v>
      </c>
      <c r="U34" s="12" t="s">
        <v>48</v>
      </c>
      <c r="V34" s="12"/>
      <c r="W34" s="13" t="str">
        <f t="shared" si="4"/>
        <v/>
      </c>
      <c r="X34" s="13" t="str">
        <f t="shared" si="5"/>
        <v/>
      </c>
      <c r="Y34" s="13" t="str">
        <f t="shared" si="6"/>
        <v/>
      </c>
      <c r="AA34" s="10" t="s">
        <v>48</v>
      </c>
      <c r="AB34" s="12">
        <v>0</v>
      </c>
      <c r="AC34" s="12" t="s">
        <v>56</v>
      </c>
      <c r="AD34" s="12" t="s">
        <v>56</v>
      </c>
      <c r="AE34" s="12" t="s">
        <v>56</v>
      </c>
      <c r="AF34" s="12" t="s">
        <v>56</v>
      </c>
      <c r="AG34" s="12" t="s">
        <v>56</v>
      </c>
      <c r="AH34" s="12" t="s">
        <v>48</v>
      </c>
      <c r="AI34" s="4"/>
      <c r="AJ34" s="13" t="str">
        <f t="shared" si="7"/>
        <v/>
      </c>
      <c r="AK34" s="13" t="str">
        <f t="shared" si="8"/>
        <v/>
      </c>
      <c r="AL34" s="13" t="str">
        <f t="shared" si="9"/>
        <v/>
      </c>
      <c r="AM34" s="4"/>
      <c r="AN34" s="10" t="s">
        <v>48</v>
      </c>
      <c r="AO34" s="12">
        <v>0</v>
      </c>
      <c r="AP34" s="12" t="s">
        <v>56</v>
      </c>
      <c r="AQ34" s="12" t="s">
        <v>56</v>
      </c>
      <c r="AR34" s="12" t="s">
        <v>56</v>
      </c>
      <c r="AS34" s="12" t="s">
        <v>56</v>
      </c>
      <c r="AT34" s="12" t="s">
        <v>56</v>
      </c>
      <c r="AU34" s="12"/>
      <c r="AW34" s="15" t="str">
        <f t="shared" si="0"/>
        <v>Se</v>
      </c>
      <c r="AX34" s="16">
        <f t="shared" si="10"/>
        <v>0</v>
      </c>
      <c r="AY34" s="17">
        <f t="shared" si="11"/>
        <v>0</v>
      </c>
      <c r="AZ34" s="18" t="str">
        <f t="shared" si="12"/>
        <v>.</v>
      </c>
      <c r="BA34" s="17" t="str">
        <f t="shared" si="13"/>
        <v>.</v>
      </c>
      <c r="BB34" s="18" t="str">
        <f t="shared" si="14"/>
        <v>.</v>
      </c>
      <c r="BC34" s="17" t="str">
        <f t="shared" si="15"/>
        <v>.</v>
      </c>
    </row>
    <row r="35" spans="1:59" ht="15.75" x14ac:dyDescent="0.25">
      <c r="A35" s="10" t="s">
        <v>49</v>
      </c>
      <c r="B35" s="12">
        <v>38</v>
      </c>
      <c r="C35" s="12">
        <v>29.667629999999999</v>
      </c>
      <c r="D35" s="12">
        <v>20.240629999999999</v>
      </c>
      <c r="E35" s="12">
        <v>1127</v>
      </c>
      <c r="F35" s="12">
        <v>13.7</v>
      </c>
      <c r="G35" s="12">
        <v>142.63</v>
      </c>
      <c r="H35" s="12" t="s">
        <v>49</v>
      </c>
      <c r="I35" s="12"/>
      <c r="J35" s="13">
        <f t="shared" si="1"/>
        <v>70.842204999999993</v>
      </c>
      <c r="K35" s="13">
        <f t="shared" si="2"/>
        <v>-41.17457499999999</v>
      </c>
      <c r="L35" s="13">
        <f t="shared" si="3"/>
        <v>100.509835</v>
      </c>
      <c r="N35" s="10" t="s">
        <v>49</v>
      </c>
      <c r="O35" s="12">
        <v>38</v>
      </c>
      <c r="P35" s="12">
        <v>29.667629999999999</v>
      </c>
      <c r="Q35" s="12">
        <v>20.240629999999999</v>
      </c>
      <c r="R35" s="12">
        <v>1127</v>
      </c>
      <c r="S35" s="12">
        <v>13.7</v>
      </c>
      <c r="T35" s="12">
        <v>142.63</v>
      </c>
      <c r="U35" s="12" t="s">
        <v>49</v>
      </c>
      <c r="V35" s="12"/>
      <c r="W35" s="13">
        <f t="shared" si="4"/>
        <v>70.842204999999993</v>
      </c>
      <c r="X35" s="13">
        <f t="shared" si="5"/>
        <v>-41.17457499999999</v>
      </c>
      <c r="Y35" s="14">
        <f t="shared" si="6"/>
        <v>100.509835</v>
      </c>
      <c r="AA35" s="10" t="s">
        <v>49</v>
      </c>
      <c r="AB35" s="12">
        <v>37</v>
      </c>
      <c r="AC35" s="12">
        <v>26.61459</v>
      </c>
      <c r="AD35" s="12">
        <v>7.5514999999999999</v>
      </c>
      <c r="AE35" s="12">
        <v>984.74</v>
      </c>
      <c r="AF35" s="12">
        <v>13.7</v>
      </c>
      <c r="AG35" s="12">
        <v>43</v>
      </c>
      <c r="AH35" s="12" t="s">
        <v>49</v>
      </c>
      <c r="AI35" s="4"/>
      <c r="AJ35" s="13">
        <f t="shared" si="7"/>
        <v>26.430250000000001</v>
      </c>
      <c r="AK35" s="13">
        <f t="shared" si="8"/>
        <v>0.18433999999999884</v>
      </c>
      <c r="AL35" s="13">
        <f t="shared" si="9"/>
        <v>53.044840000000001</v>
      </c>
      <c r="AM35" s="4"/>
      <c r="AN35" s="10" t="s">
        <v>49</v>
      </c>
      <c r="AO35" s="12">
        <v>37</v>
      </c>
      <c r="AP35" s="12">
        <v>26.61459</v>
      </c>
      <c r="AQ35" s="12">
        <v>7.5514999999999999</v>
      </c>
      <c r="AR35" s="12">
        <v>984.74</v>
      </c>
      <c r="AS35" s="12">
        <v>13.7</v>
      </c>
      <c r="AT35" s="12">
        <v>43</v>
      </c>
      <c r="AU35" s="12"/>
      <c r="AW35" s="15" t="str">
        <f t="shared" si="0"/>
        <v>Zn</v>
      </c>
      <c r="AX35" s="16">
        <f t="shared" si="10"/>
        <v>-1</v>
      </c>
      <c r="AY35" s="17">
        <f t="shared" si="11"/>
        <v>-2.6315789473684209E-2</v>
      </c>
      <c r="AZ35" s="18">
        <f t="shared" si="12"/>
        <v>-3.0530399999999993</v>
      </c>
      <c r="BA35" s="17">
        <f t="shared" si="13"/>
        <v>-0.10290811905096563</v>
      </c>
      <c r="BB35" s="18">
        <f t="shared" si="14"/>
        <v>-12.689129999999999</v>
      </c>
      <c r="BC35" s="17">
        <f t="shared" si="15"/>
        <v>-0.62691378677442344</v>
      </c>
    </row>
    <row r="36" spans="1:59" ht="15.75" x14ac:dyDescent="0.25">
      <c r="A36" s="10"/>
      <c r="B36" s="12"/>
      <c r="C36" s="12"/>
      <c r="D36" s="12"/>
      <c r="E36" s="12"/>
      <c r="F36" s="12"/>
      <c r="G36" s="12"/>
      <c r="H36" s="12"/>
      <c r="I36" s="12"/>
      <c r="J36" s="13"/>
      <c r="K36" s="13"/>
      <c r="L36" s="13"/>
      <c r="N36" s="10"/>
      <c r="O36" s="12"/>
      <c r="P36" s="12"/>
      <c r="Q36" s="12"/>
      <c r="R36" s="12"/>
      <c r="S36" s="12"/>
      <c r="T36" s="12"/>
      <c r="U36" s="12"/>
      <c r="V36" s="12"/>
      <c r="W36" s="13"/>
      <c r="X36" s="13"/>
      <c r="Y36" s="14"/>
      <c r="AA36" s="10"/>
      <c r="AB36" s="12"/>
      <c r="AC36" s="12"/>
      <c r="AD36" s="12"/>
      <c r="AE36" s="12"/>
      <c r="AF36" s="12"/>
      <c r="AG36" s="12"/>
      <c r="AH36" s="12"/>
      <c r="AI36" s="4"/>
      <c r="AJ36" s="13"/>
      <c r="AK36" s="13"/>
      <c r="AL36" s="13"/>
      <c r="AM36" s="4"/>
      <c r="AN36" s="10"/>
      <c r="AO36" s="12"/>
      <c r="AP36" s="12"/>
      <c r="AQ36" s="12"/>
      <c r="AR36" s="12"/>
      <c r="AS36" s="12"/>
      <c r="AT36" s="12"/>
      <c r="AU36" s="12"/>
      <c r="AW36" s="15"/>
      <c r="AX36" s="16"/>
      <c r="AY36" s="17"/>
      <c r="AZ36" s="18"/>
      <c r="BA36" s="17"/>
      <c r="BB36" s="18"/>
      <c r="BC36" s="17"/>
    </row>
    <row r="38" spans="1:59" x14ac:dyDescent="0.2">
      <c r="O38" s="20"/>
      <c r="P38" s="20"/>
      <c r="Q38" s="20"/>
    </row>
    <row r="39" spans="1:59" ht="15" thickBot="1" x14ac:dyDescent="0.25"/>
    <row r="40" spans="1:59" ht="15" customHeight="1" x14ac:dyDescent="0.2">
      <c r="N40" s="5" t="s">
        <v>51</v>
      </c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N40" s="5" t="s">
        <v>51</v>
      </c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</row>
    <row r="41" spans="1:59" ht="15" customHeight="1" x14ac:dyDescent="0.2">
      <c r="N41" s="21" t="s">
        <v>52</v>
      </c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N41" s="21" t="s">
        <v>52</v>
      </c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</row>
    <row r="42" spans="1:59" ht="15" customHeight="1" x14ac:dyDescent="0.2">
      <c r="N42" s="21" t="s">
        <v>53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N42" s="21" t="s">
        <v>53</v>
      </c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</row>
    <row r="43" spans="1:59" ht="30" x14ac:dyDescent="0.2">
      <c r="N43" s="10"/>
      <c r="O43" s="11" t="s">
        <v>21</v>
      </c>
      <c r="P43" s="11" t="s">
        <v>22</v>
      </c>
      <c r="Q43" s="11" t="s">
        <v>23</v>
      </c>
      <c r="R43" s="11" t="s">
        <v>24</v>
      </c>
      <c r="S43" s="11" t="s">
        <v>25</v>
      </c>
      <c r="T43" s="11" t="s">
        <v>26</v>
      </c>
      <c r="U43" s="11" t="s">
        <v>27</v>
      </c>
      <c r="V43" s="11" t="s">
        <v>28</v>
      </c>
      <c r="W43" s="11" t="s">
        <v>29</v>
      </c>
      <c r="X43" s="11" t="s">
        <v>30</v>
      </c>
      <c r="Y43" s="11" t="s">
        <v>31</v>
      </c>
      <c r="Z43" s="11" t="s">
        <v>32</v>
      </c>
      <c r="AA43" s="11" t="s">
        <v>33</v>
      </c>
      <c r="AB43" s="11" t="s">
        <v>34</v>
      </c>
      <c r="AC43" s="11" t="s">
        <v>35</v>
      </c>
      <c r="AD43" s="11" t="s">
        <v>36</v>
      </c>
      <c r="AE43" s="11" t="s">
        <v>50</v>
      </c>
      <c r="AF43" s="11" t="s">
        <v>37</v>
      </c>
      <c r="AG43" s="11" t="s">
        <v>38</v>
      </c>
      <c r="AN43" s="10"/>
      <c r="AO43" s="11" t="s">
        <v>21</v>
      </c>
      <c r="AP43" s="11" t="s">
        <v>22</v>
      </c>
      <c r="AQ43" s="11" t="s">
        <v>23</v>
      </c>
      <c r="AR43" s="11" t="s">
        <v>24</v>
      </c>
      <c r="AS43" s="11" t="s">
        <v>25</v>
      </c>
      <c r="AT43" s="11" t="s">
        <v>26</v>
      </c>
      <c r="AU43" s="11" t="s">
        <v>27</v>
      </c>
      <c r="AV43" s="11" t="s">
        <v>28</v>
      </c>
      <c r="AW43" s="11" t="s">
        <v>29</v>
      </c>
      <c r="AX43" s="11" t="s">
        <v>30</v>
      </c>
      <c r="AY43" s="11" t="s">
        <v>31</v>
      </c>
      <c r="AZ43" s="11" t="s">
        <v>32</v>
      </c>
      <c r="BA43" s="11" t="s">
        <v>33</v>
      </c>
      <c r="BB43" s="11" t="s">
        <v>34</v>
      </c>
      <c r="BC43" s="11" t="s">
        <v>35</v>
      </c>
      <c r="BD43" s="11" t="s">
        <v>36</v>
      </c>
      <c r="BE43" s="11" t="s">
        <v>50</v>
      </c>
      <c r="BF43" s="11" t="s">
        <v>37</v>
      </c>
      <c r="BG43" s="11" t="s">
        <v>38</v>
      </c>
    </row>
    <row r="44" spans="1:59" ht="15" x14ac:dyDescent="0.2">
      <c r="N44" s="23" t="s">
        <v>21</v>
      </c>
      <c r="O44" s="24">
        <v>1</v>
      </c>
      <c r="P44" s="24">
        <v>0.40032000000000001</v>
      </c>
      <c r="Q44" s="25">
        <v>-0.24615000000000001</v>
      </c>
      <c r="R44" s="25">
        <v>-0.24934999999999999</v>
      </c>
      <c r="S44" s="25">
        <v>-0.24972</v>
      </c>
      <c r="T44" s="25">
        <v>-0.25313000000000002</v>
      </c>
      <c r="U44" s="25">
        <v>-0.25287999999999999</v>
      </c>
      <c r="V44" s="25">
        <v>-0.43437999999999999</v>
      </c>
      <c r="W44" s="25">
        <v>-0.48326999999999998</v>
      </c>
      <c r="X44" s="24">
        <v>0.32567000000000002</v>
      </c>
      <c r="Y44" s="24">
        <v>0.32640999999999998</v>
      </c>
      <c r="Z44" s="24">
        <v>0.32305</v>
      </c>
      <c r="AA44" s="25">
        <v>-0.16438</v>
      </c>
      <c r="AB44" s="24" t="s">
        <v>56</v>
      </c>
      <c r="AC44" s="24" t="s">
        <v>56</v>
      </c>
      <c r="AD44" s="24">
        <v>3.4320000000000003E-2</v>
      </c>
      <c r="AE44" s="24">
        <v>4.1599999999999998E-2</v>
      </c>
      <c r="AF44" s="25">
        <v>-0.12537999999999999</v>
      </c>
      <c r="AG44" s="25">
        <v>-0.21973000000000001</v>
      </c>
      <c r="AN44" s="23" t="s">
        <v>21</v>
      </c>
      <c r="AO44" s="24">
        <v>1</v>
      </c>
      <c r="AP44" s="24">
        <v>0.11556</v>
      </c>
      <c r="AQ44" s="25">
        <v>-0.20655000000000001</v>
      </c>
      <c r="AR44" s="25">
        <v>-0.26534000000000002</v>
      </c>
      <c r="AS44" s="25">
        <v>-0.26606000000000002</v>
      </c>
      <c r="AT44" s="25">
        <v>-0.23809</v>
      </c>
      <c r="AU44" s="25">
        <v>-0.23591000000000001</v>
      </c>
      <c r="AV44" s="25">
        <v>-0.43437999999999999</v>
      </c>
      <c r="AW44" s="25">
        <v>-0.48326999999999998</v>
      </c>
      <c r="AX44" s="24">
        <v>0.35415000000000002</v>
      </c>
      <c r="AY44" s="24">
        <v>0.31136999999999998</v>
      </c>
      <c r="AZ44" s="24">
        <v>0.32305</v>
      </c>
      <c r="BA44" s="25">
        <v>-0.39528000000000002</v>
      </c>
      <c r="BB44" s="24" t="s">
        <v>56</v>
      </c>
      <c r="BC44" s="24" t="s">
        <v>56</v>
      </c>
      <c r="BD44" s="24">
        <v>3.4320000000000003E-2</v>
      </c>
      <c r="BE44" s="24">
        <v>4.1599999999999998E-2</v>
      </c>
      <c r="BF44" s="25">
        <v>-0.36153000000000002</v>
      </c>
      <c r="BG44" s="25">
        <v>-0.47051999999999999</v>
      </c>
    </row>
    <row r="45" spans="1:59" ht="15" x14ac:dyDescent="0.2">
      <c r="N45" s="23" t="s">
        <v>22</v>
      </c>
      <c r="O45" s="24">
        <v>0.40032000000000001</v>
      </c>
      <c r="P45" s="24">
        <v>1</v>
      </c>
      <c r="Q45" s="25">
        <v>-0.54176000000000002</v>
      </c>
      <c r="R45" s="25">
        <v>-0.52914000000000005</v>
      </c>
      <c r="S45" s="25">
        <v>-0.52790999999999999</v>
      </c>
      <c r="T45" s="25">
        <v>-0.52344000000000002</v>
      </c>
      <c r="U45" s="25">
        <v>-0.52110999999999996</v>
      </c>
      <c r="V45" s="25">
        <v>-0.66659999999999997</v>
      </c>
      <c r="W45" s="25">
        <v>-0.28861999999999999</v>
      </c>
      <c r="X45" s="24">
        <v>0.56571000000000005</v>
      </c>
      <c r="Y45" s="24">
        <v>0.65005999999999997</v>
      </c>
      <c r="Z45" s="24">
        <v>0.57045999999999997</v>
      </c>
      <c r="AA45" s="25">
        <v>-0.16947999999999999</v>
      </c>
      <c r="AB45" s="24" t="s">
        <v>56</v>
      </c>
      <c r="AC45" s="24" t="s">
        <v>56</v>
      </c>
      <c r="AD45" s="24">
        <v>0.34166999999999997</v>
      </c>
      <c r="AE45" s="25">
        <v>-0.42131000000000002</v>
      </c>
      <c r="AF45" s="24">
        <v>0.55878000000000005</v>
      </c>
      <c r="AG45" s="25">
        <v>-9.0799999999999995E-3</v>
      </c>
      <c r="AN45" s="23" t="s">
        <v>22</v>
      </c>
      <c r="AO45" s="24">
        <v>0.11556</v>
      </c>
      <c r="AP45" s="24">
        <v>1</v>
      </c>
      <c r="AQ45" s="25">
        <v>-0.34394000000000002</v>
      </c>
      <c r="AR45" s="25">
        <v>-0.41009000000000001</v>
      </c>
      <c r="AS45" s="25">
        <v>-0.40816999999999998</v>
      </c>
      <c r="AT45" s="25">
        <v>-0.40721000000000002</v>
      </c>
      <c r="AU45" s="25">
        <v>-0.40582000000000001</v>
      </c>
      <c r="AV45" s="25">
        <v>-0.66659999999999997</v>
      </c>
      <c r="AW45" s="25">
        <v>-0.28861999999999999</v>
      </c>
      <c r="AX45" s="24">
        <v>0.56571000000000005</v>
      </c>
      <c r="AY45" s="24">
        <v>0.65005999999999997</v>
      </c>
      <c r="AZ45" s="24">
        <v>0.57045999999999997</v>
      </c>
      <c r="BA45" s="25">
        <v>-0.40711999999999998</v>
      </c>
      <c r="BB45" s="24" t="s">
        <v>56</v>
      </c>
      <c r="BC45" s="24" t="s">
        <v>56</v>
      </c>
      <c r="BD45" s="24">
        <v>0.34166999999999997</v>
      </c>
      <c r="BE45" s="25">
        <v>-0.42131000000000002</v>
      </c>
      <c r="BF45" s="24">
        <v>0.43674000000000002</v>
      </c>
      <c r="BG45" s="25">
        <v>-0.36037999999999998</v>
      </c>
    </row>
    <row r="46" spans="1:59" ht="15" x14ac:dyDescent="0.2">
      <c r="N46" s="23" t="s">
        <v>23</v>
      </c>
      <c r="O46" s="25">
        <v>-0.24615000000000001</v>
      </c>
      <c r="P46" s="25">
        <v>-0.54176000000000002</v>
      </c>
      <c r="Q46" s="24">
        <v>1</v>
      </c>
      <c r="R46" s="24">
        <v>0.99178999999999995</v>
      </c>
      <c r="S46" s="24">
        <v>0.99199000000000004</v>
      </c>
      <c r="T46" s="24">
        <v>0.98343999999999998</v>
      </c>
      <c r="U46" s="24">
        <v>0.98202</v>
      </c>
      <c r="V46" s="24">
        <v>0.88922000000000001</v>
      </c>
      <c r="W46" s="24">
        <v>0.83875999999999995</v>
      </c>
      <c r="X46" s="25">
        <v>-0.84087000000000001</v>
      </c>
      <c r="Y46" s="25">
        <v>-0.78810999999999998</v>
      </c>
      <c r="Z46" s="25">
        <v>-0.85924</v>
      </c>
      <c r="AA46" s="24">
        <v>0.58816999999999997</v>
      </c>
      <c r="AB46" s="24" t="s">
        <v>56</v>
      </c>
      <c r="AC46" s="24" t="s">
        <v>56</v>
      </c>
      <c r="AD46" s="25">
        <v>-0.20433000000000001</v>
      </c>
      <c r="AE46" s="24">
        <v>0.35718</v>
      </c>
      <c r="AF46" s="24">
        <v>4.8809999999999999E-2</v>
      </c>
      <c r="AG46" s="24">
        <v>0.42724000000000001</v>
      </c>
      <c r="AN46" s="23" t="s">
        <v>23</v>
      </c>
      <c r="AO46" s="25">
        <v>-0.20655000000000001</v>
      </c>
      <c r="AP46" s="25">
        <v>-0.34394000000000002</v>
      </c>
      <c r="AQ46" s="24">
        <v>1</v>
      </c>
      <c r="AR46" s="24">
        <v>0.98792999999999997</v>
      </c>
      <c r="AS46" s="24">
        <v>0.98812</v>
      </c>
      <c r="AT46" s="24">
        <v>0.97580999999999996</v>
      </c>
      <c r="AU46" s="24">
        <v>0.97443999999999997</v>
      </c>
      <c r="AV46" s="24">
        <v>0.79812000000000005</v>
      </c>
      <c r="AW46" s="24">
        <v>0.85653999999999997</v>
      </c>
      <c r="AX46" s="25">
        <v>-0.78874</v>
      </c>
      <c r="AY46" s="25">
        <v>-0.72436999999999996</v>
      </c>
      <c r="AZ46" s="25">
        <v>-0.83764000000000005</v>
      </c>
      <c r="BA46" s="24">
        <v>0.56122000000000005</v>
      </c>
      <c r="BB46" s="24" t="s">
        <v>56</v>
      </c>
      <c r="BC46" s="24" t="s">
        <v>56</v>
      </c>
      <c r="BD46" s="25">
        <v>-0.3493</v>
      </c>
      <c r="BE46" s="24">
        <v>0.35718</v>
      </c>
      <c r="BF46" s="25">
        <v>-4.965E-2</v>
      </c>
      <c r="BG46" s="24">
        <v>0.60536999999999996</v>
      </c>
    </row>
    <row r="47" spans="1:59" ht="15" x14ac:dyDescent="0.2">
      <c r="N47" s="23" t="s">
        <v>24</v>
      </c>
      <c r="O47" s="25">
        <v>-0.24934999999999999</v>
      </c>
      <c r="P47" s="25">
        <v>-0.52914000000000005</v>
      </c>
      <c r="Q47" s="24">
        <v>0.99178999999999995</v>
      </c>
      <c r="R47" s="24">
        <v>1</v>
      </c>
      <c r="S47" s="24">
        <v>0.99983999999999995</v>
      </c>
      <c r="T47" s="24">
        <v>0.98336999999999997</v>
      </c>
      <c r="U47" s="24">
        <v>0.98231000000000002</v>
      </c>
      <c r="V47" s="24">
        <v>0.90315000000000001</v>
      </c>
      <c r="W47" s="24">
        <v>0.83443999999999996</v>
      </c>
      <c r="X47" s="25">
        <v>-0.87661</v>
      </c>
      <c r="Y47" s="25">
        <v>-0.82067999999999997</v>
      </c>
      <c r="Z47" s="25">
        <v>-0.84443999999999997</v>
      </c>
      <c r="AA47" s="24">
        <v>0.67969000000000002</v>
      </c>
      <c r="AB47" s="24" t="s">
        <v>56</v>
      </c>
      <c r="AC47" s="24" t="s">
        <v>56</v>
      </c>
      <c r="AD47" s="25">
        <v>-0.16092999999999999</v>
      </c>
      <c r="AE47" s="24">
        <v>0.39517999999999998</v>
      </c>
      <c r="AF47" s="24">
        <v>0.11502</v>
      </c>
      <c r="AG47" s="24">
        <v>0.48557</v>
      </c>
      <c r="AN47" s="23" t="s">
        <v>24</v>
      </c>
      <c r="AO47" s="25">
        <v>-0.26534000000000002</v>
      </c>
      <c r="AP47" s="25">
        <v>-0.41009000000000001</v>
      </c>
      <c r="AQ47" s="24">
        <v>0.98792999999999997</v>
      </c>
      <c r="AR47" s="24">
        <v>1</v>
      </c>
      <c r="AS47" s="24">
        <v>0.99982000000000004</v>
      </c>
      <c r="AT47" s="24">
        <v>0.97865000000000002</v>
      </c>
      <c r="AU47" s="24">
        <v>0.97753999999999996</v>
      </c>
      <c r="AV47" s="24">
        <v>0.86055000000000004</v>
      </c>
      <c r="AW47" s="24">
        <v>0.82650000000000001</v>
      </c>
      <c r="AX47" s="25">
        <v>-0.85141</v>
      </c>
      <c r="AY47" s="25">
        <v>-0.78376000000000001</v>
      </c>
      <c r="AZ47" s="25">
        <v>-0.81730999999999998</v>
      </c>
      <c r="BA47" s="24">
        <v>0.68205000000000005</v>
      </c>
      <c r="BB47" s="24" t="s">
        <v>56</v>
      </c>
      <c r="BC47" s="24" t="s">
        <v>56</v>
      </c>
      <c r="BD47" s="25">
        <v>-0.20784</v>
      </c>
      <c r="BE47" s="24">
        <v>0.39517999999999998</v>
      </c>
      <c r="BF47" s="24">
        <v>5.4599999999999996E-3</v>
      </c>
      <c r="BG47" s="24">
        <v>0.67193000000000003</v>
      </c>
    </row>
    <row r="48" spans="1:59" ht="15" x14ac:dyDescent="0.2">
      <c r="N48" s="23" t="s">
        <v>25</v>
      </c>
      <c r="O48" s="25">
        <v>-0.24972</v>
      </c>
      <c r="P48" s="25">
        <v>-0.52790999999999999</v>
      </c>
      <c r="Q48" s="24">
        <v>0.99199000000000004</v>
      </c>
      <c r="R48" s="24">
        <v>0.99983999999999995</v>
      </c>
      <c r="S48" s="24">
        <v>1</v>
      </c>
      <c r="T48" s="24">
        <v>0.98353999999999997</v>
      </c>
      <c r="U48" s="24">
        <v>0.98241000000000001</v>
      </c>
      <c r="V48" s="24">
        <v>0.90212999999999999</v>
      </c>
      <c r="W48" s="24">
        <v>0.83957000000000004</v>
      </c>
      <c r="X48" s="25">
        <v>-0.87465000000000004</v>
      </c>
      <c r="Y48" s="25">
        <v>-0.81876000000000004</v>
      </c>
      <c r="Z48" s="25">
        <v>-0.84158999999999995</v>
      </c>
      <c r="AA48" s="24">
        <v>0.67832000000000003</v>
      </c>
      <c r="AB48" s="24" t="s">
        <v>56</v>
      </c>
      <c r="AC48" s="24" t="s">
        <v>56</v>
      </c>
      <c r="AD48" s="25">
        <v>-0.16103999999999999</v>
      </c>
      <c r="AE48" s="24">
        <v>0.40278000000000003</v>
      </c>
      <c r="AF48" s="24">
        <v>0.11874999999999999</v>
      </c>
      <c r="AG48" s="24">
        <v>0.48579</v>
      </c>
      <c r="AN48" s="23" t="s">
        <v>25</v>
      </c>
      <c r="AO48" s="25">
        <v>-0.26606000000000002</v>
      </c>
      <c r="AP48" s="25">
        <v>-0.40816999999999998</v>
      </c>
      <c r="AQ48" s="24">
        <v>0.98812</v>
      </c>
      <c r="AR48" s="24">
        <v>0.99982000000000004</v>
      </c>
      <c r="AS48" s="24">
        <v>1</v>
      </c>
      <c r="AT48" s="24">
        <v>0.97880999999999996</v>
      </c>
      <c r="AU48" s="24">
        <v>0.97765000000000002</v>
      </c>
      <c r="AV48" s="24">
        <v>0.85977000000000003</v>
      </c>
      <c r="AW48" s="24">
        <v>0.83165999999999995</v>
      </c>
      <c r="AX48" s="25">
        <v>-0.85004000000000002</v>
      </c>
      <c r="AY48" s="25">
        <v>-0.78252999999999995</v>
      </c>
      <c r="AZ48" s="25">
        <v>-0.81379000000000001</v>
      </c>
      <c r="BA48" s="24">
        <v>0.68086999999999998</v>
      </c>
      <c r="BB48" s="24" t="s">
        <v>56</v>
      </c>
      <c r="BC48" s="24" t="s">
        <v>56</v>
      </c>
      <c r="BD48" s="25">
        <v>-0.20824000000000001</v>
      </c>
      <c r="BE48" s="24">
        <v>0.40278000000000003</v>
      </c>
      <c r="BF48" s="24">
        <v>5.2399999999999999E-3</v>
      </c>
      <c r="BG48" s="24">
        <v>0.66944000000000004</v>
      </c>
    </row>
    <row r="49" spans="14:59" ht="15" x14ac:dyDescent="0.2">
      <c r="N49" s="23" t="s">
        <v>26</v>
      </c>
      <c r="O49" s="25">
        <v>-0.25313000000000002</v>
      </c>
      <c r="P49" s="25">
        <v>-0.52344000000000002</v>
      </c>
      <c r="Q49" s="24">
        <v>0.98343999999999998</v>
      </c>
      <c r="R49" s="24">
        <v>0.98336999999999997</v>
      </c>
      <c r="S49" s="24">
        <v>0.98353999999999997</v>
      </c>
      <c r="T49" s="24">
        <v>1</v>
      </c>
      <c r="U49" s="24">
        <v>0.99968999999999997</v>
      </c>
      <c r="V49" s="24">
        <v>0.86434999999999995</v>
      </c>
      <c r="W49" s="24">
        <v>0.84148000000000001</v>
      </c>
      <c r="X49" s="25">
        <v>-0.85116000000000003</v>
      </c>
      <c r="Y49" s="25">
        <v>-0.79164999999999996</v>
      </c>
      <c r="Z49" s="25">
        <v>-0.83647000000000005</v>
      </c>
      <c r="AA49" s="24">
        <v>0.61955000000000005</v>
      </c>
      <c r="AB49" s="24" t="s">
        <v>56</v>
      </c>
      <c r="AC49" s="24" t="s">
        <v>56</v>
      </c>
      <c r="AD49" s="25">
        <v>-0.18459999999999999</v>
      </c>
      <c r="AE49" s="24">
        <v>0.37159999999999999</v>
      </c>
      <c r="AF49" s="24">
        <v>9.5049999999999996E-2</v>
      </c>
      <c r="AG49" s="24">
        <v>0.46867999999999999</v>
      </c>
      <c r="AN49" s="23" t="s">
        <v>26</v>
      </c>
      <c r="AO49" s="25">
        <v>-0.23809</v>
      </c>
      <c r="AP49" s="25">
        <v>-0.40721000000000002</v>
      </c>
      <c r="AQ49" s="24">
        <v>0.97580999999999996</v>
      </c>
      <c r="AR49" s="24">
        <v>0.97865000000000002</v>
      </c>
      <c r="AS49" s="24">
        <v>0.97880999999999996</v>
      </c>
      <c r="AT49" s="24">
        <v>1</v>
      </c>
      <c r="AU49" s="24">
        <v>0.99968999999999997</v>
      </c>
      <c r="AV49" s="24">
        <v>0.80698999999999999</v>
      </c>
      <c r="AW49" s="24">
        <v>0.83031999999999995</v>
      </c>
      <c r="AX49" s="25">
        <v>-0.82333999999999996</v>
      </c>
      <c r="AY49" s="25">
        <v>-0.75221000000000005</v>
      </c>
      <c r="AZ49" s="25">
        <v>-0.80300000000000005</v>
      </c>
      <c r="BA49" s="24">
        <v>0.62773999999999996</v>
      </c>
      <c r="BB49" s="24" t="s">
        <v>56</v>
      </c>
      <c r="BC49" s="24" t="s">
        <v>56</v>
      </c>
      <c r="BD49" s="25">
        <v>-0.23085</v>
      </c>
      <c r="BE49" s="24">
        <v>0.37159999999999999</v>
      </c>
      <c r="BF49" s="24">
        <v>3.0599999999999998E-3</v>
      </c>
      <c r="BG49" s="24">
        <v>0.65483999999999998</v>
      </c>
    </row>
    <row r="50" spans="14:59" ht="15" x14ac:dyDescent="0.2">
      <c r="N50" s="23" t="s">
        <v>27</v>
      </c>
      <c r="O50" s="25">
        <v>-0.25287999999999999</v>
      </c>
      <c r="P50" s="25">
        <v>-0.52110999999999996</v>
      </c>
      <c r="Q50" s="24">
        <v>0.98202</v>
      </c>
      <c r="R50" s="24">
        <v>0.98231000000000002</v>
      </c>
      <c r="S50" s="24">
        <v>0.98241000000000001</v>
      </c>
      <c r="T50" s="24">
        <v>0.99968999999999997</v>
      </c>
      <c r="U50" s="24">
        <v>1</v>
      </c>
      <c r="V50" s="24">
        <v>0.86428000000000005</v>
      </c>
      <c r="W50" s="24">
        <v>0.84109999999999996</v>
      </c>
      <c r="X50" s="25">
        <v>-0.85426999999999997</v>
      </c>
      <c r="Y50" s="25">
        <v>-0.79498000000000002</v>
      </c>
      <c r="Z50" s="25">
        <v>-0.83904999999999996</v>
      </c>
      <c r="AA50" s="24">
        <v>0.62060000000000004</v>
      </c>
      <c r="AB50" s="24" t="s">
        <v>56</v>
      </c>
      <c r="AC50" s="24" t="s">
        <v>56</v>
      </c>
      <c r="AD50" s="25">
        <v>-0.18934000000000001</v>
      </c>
      <c r="AE50" s="24">
        <v>0.35865999999999998</v>
      </c>
      <c r="AF50" s="24">
        <v>9.4409999999999994E-2</v>
      </c>
      <c r="AG50" s="24">
        <v>0.46645999999999999</v>
      </c>
      <c r="AN50" s="23" t="s">
        <v>27</v>
      </c>
      <c r="AO50" s="25">
        <v>-0.23591000000000001</v>
      </c>
      <c r="AP50" s="25">
        <v>-0.40582000000000001</v>
      </c>
      <c r="AQ50" s="24">
        <v>0.97443999999999997</v>
      </c>
      <c r="AR50" s="24">
        <v>0.97753999999999996</v>
      </c>
      <c r="AS50" s="24">
        <v>0.97765000000000002</v>
      </c>
      <c r="AT50" s="24">
        <v>0.99968999999999997</v>
      </c>
      <c r="AU50" s="24">
        <v>1</v>
      </c>
      <c r="AV50" s="24">
        <v>0.80825999999999998</v>
      </c>
      <c r="AW50" s="24">
        <v>0.82986000000000004</v>
      </c>
      <c r="AX50" s="25">
        <v>-0.82730000000000004</v>
      </c>
      <c r="AY50" s="25">
        <v>-0.75658999999999998</v>
      </c>
      <c r="AZ50" s="25">
        <v>-0.80545</v>
      </c>
      <c r="BA50" s="24">
        <v>0.62827</v>
      </c>
      <c r="BB50" s="24" t="s">
        <v>56</v>
      </c>
      <c r="BC50" s="24" t="s">
        <v>56</v>
      </c>
      <c r="BD50" s="25">
        <v>-0.23501</v>
      </c>
      <c r="BE50" s="24">
        <v>0.35865999999999998</v>
      </c>
      <c r="BF50" s="24">
        <v>3.3E-3</v>
      </c>
      <c r="BG50" s="24">
        <v>0.65315999999999996</v>
      </c>
    </row>
    <row r="51" spans="14:59" ht="15" x14ac:dyDescent="0.2">
      <c r="N51" s="23" t="s">
        <v>28</v>
      </c>
      <c r="O51" s="25">
        <v>-0.43437999999999999</v>
      </c>
      <c r="P51" s="25">
        <v>-0.66659999999999997</v>
      </c>
      <c r="Q51" s="24">
        <v>0.88922000000000001</v>
      </c>
      <c r="R51" s="24">
        <v>0.90315000000000001</v>
      </c>
      <c r="S51" s="24">
        <v>0.90212999999999999</v>
      </c>
      <c r="T51" s="24">
        <v>0.86434999999999995</v>
      </c>
      <c r="U51" s="24">
        <v>0.86428000000000005</v>
      </c>
      <c r="V51" s="24">
        <v>1</v>
      </c>
      <c r="W51" s="24">
        <v>0.72968999999999995</v>
      </c>
      <c r="X51" s="25">
        <v>-0.95821000000000001</v>
      </c>
      <c r="Y51" s="25">
        <v>-0.93923000000000001</v>
      </c>
      <c r="Z51" s="25">
        <v>-0.71916999999999998</v>
      </c>
      <c r="AA51" s="24">
        <v>0.90281999999999996</v>
      </c>
      <c r="AB51" s="24" t="s">
        <v>56</v>
      </c>
      <c r="AC51" s="24" t="s">
        <v>56</v>
      </c>
      <c r="AD51" s="24">
        <v>0.40062999999999999</v>
      </c>
      <c r="AE51" s="24">
        <v>0.58645000000000003</v>
      </c>
      <c r="AF51" s="25">
        <v>-0.12060999999999999</v>
      </c>
      <c r="AG51" s="24">
        <v>0.57313999999999998</v>
      </c>
      <c r="AN51" s="23" t="s">
        <v>28</v>
      </c>
      <c r="AO51" s="25">
        <v>-0.43437999999999999</v>
      </c>
      <c r="AP51" s="25">
        <v>-0.66659999999999997</v>
      </c>
      <c r="AQ51" s="24">
        <v>0.79812000000000005</v>
      </c>
      <c r="AR51" s="24">
        <v>0.86055000000000004</v>
      </c>
      <c r="AS51" s="24">
        <v>0.85977000000000003</v>
      </c>
      <c r="AT51" s="24">
        <v>0.80698999999999999</v>
      </c>
      <c r="AU51" s="24">
        <v>0.80825999999999998</v>
      </c>
      <c r="AV51" s="24">
        <v>1</v>
      </c>
      <c r="AW51" s="24">
        <v>0.72968999999999995</v>
      </c>
      <c r="AX51" s="25">
        <v>-0.95821000000000001</v>
      </c>
      <c r="AY51" s="25">
        <v>-0.93923000000000001</v>
      </c>
      <c r="AZ51" s="25">
        <v>-0.71916999999999998</v>
      </c>
      <c r="BA51" s="24">
        <v>0.90281999999999996</v>
      </c>
      <c r="BB51" s="24" t="s">
        <v>56</v>
      </c>
      <c r="BC51" s="24" t="s">
        <v>56</v>
      </c>
      <c r="BD51" s="24">
        <v>0.40062999999999999</v>
      </c>
      <c r="BE51" s="24">
        <v>0.58645000000000003</v>
      </c>
      <c r="BF51" s="24">
        <v>0.20165</v>
      </c>
      <c r="BG51" s="24">
        <v>0.49547000000000002</v>
      </c>
    </row>
    <row r="52" spans="14:59" ht="15" x14ac:dyDescent="0.2">
      <c r="N52" s="23" t="s">
        <v>29</v>
      </c>
      <c r="O52" s="25">
        <v>-0.48326999999999998</v>
      </c>
      <c r="P52" s="25">
        <v>-0.28861999999999999</v>
      </c>
      <c r="Q52" s="24">
        <v>0.83875999999999995</v>
      </c>
      <c r="R52" s="24">
        <v>0.83443999999999996</v>
      </c>
      <c r="S52" s="24">
        <v>0.83957000000000004</v>
      </c>
      <c r="T52" s="24">
        <v>0.84148000000000001</v>
      </c>
      <c r="U52" s="24">
        <v>0.84109999999999996</v>
      </c>
      <c r="V52" s="24">
        <v>0.72968999999999995</v>
      </c>
      <c r="W52" s="24">
        <v>1</v>
      </c>
      <c r="X52" s="25">
        <v>-0.76234000000000002</v>
      </c>
      <c r="Y52" s="25">
        <v>-0.68688000000000005</v>
      </c>
      <c r="Z52" s="25">
        <v>-0.66925000000000001</v>
      </c>
      <c r="AA52" s="24">
        <v>0.63417999999999997</v>
      </c>
      <c r="AB52" s="24" t="s">
        <v>56</v>
      </c>
      <c r="AC52" s="24" t="s">
        <v>56</v>
      </c>
      <c r="AD52" s="24">
        <v>3.236E-2</v>
      </c>
      <c r="AE52" s="24">
        <v>0.79257</v>
      </c>
      <c r="AF52" s="24">
        <v>0.19384000000000001</v>
      </c>
      <c r="AG52" s="24">
        <v>0.87292999999999998</v>
      </c>
      <c r="AN52" s="23" t="s">
        <v>29</v>
      </c>
      <c r="AO52" s="25">
        <v>-0.48326999999999998</v>
      </c>
      <c r="AP52" s="25">
        <v>-0.28861999999999999</v>
      </c>
      <c r="AQ52" s="24">
        <v>0.85653999999999997</v>
      </c>
      <c r="AR52" s="24">
        <v>0.82650000000000001</v>
      </c>
      <c r="AS52" s="24">
        <v>0.83165999999999995</v>
      </c>
      <c r="AT52" s="24">
        <v>0.83031999999999995</v>
      </c>
      <c r="AU52" s="24">
        <v>0.82986000000000004</v>
      </c>
      <c r="AV52" s="24">
        <v>0.72968999999999995</v>
      </c>
      <c r="AW52" s="24">
        <v>1</v>
      </c>
      <c r="AX52" s="25">
        <v>-0.76234000000000002</v>
      </c>
      <c r="AY52" s="25">
        <v>-0.68688000000000005</v>
      </c>
      <c r="AZ52" s="25">
        <v>-0.66925000000000001</v>
      </c>
      <c r="BA52" s="24">
        <v>0.81750999999999996</v>
      </c>
      <c r="BB52" s="24" t="s">
        <v>56</v>
      </c>
      <c r="BC52" s="24" t="s">
        <v>56</v>
      </c>
      <c r="BD52" s="24">
        <v>3.236E-2</v>
      </c>
      <c r="BE52" s="24">
        <v>0.79257</v>
      </c>
      <c r="BF52" s="24">
        <v>0.34705000000000003</v>
      </c>
      <c r="BG52" s="24">
        <v>0.86085</v>
      </c>
    </row>
    <row r="53" spans="14:59" ht="15" x14ac:dyDescent="0.2">
      <c r="N53" s="23" t="s">
        <v>30</v>
      </c>
      <c r="O53" s="24">
        <v>0.32567000000000002</v>
      </c>
      <c r="P53" s="24">
        <v>0.56571000000000005</v>
      </c>
      <c r="Q53" s="25">
        <v>-0.84087000000000001</v>
      </c>
      <c r="R53" s="25">
        <v>-0.87661</v>
      </c>
      <c r="S53" s="25">
        <v>-0.87465000000000004</v>
      </c>
      <c r="T53" s="25">
        <v>-0.85116000000000003</v>
      </c>
      <c r="U53" s="25">
        <v>-0.85426999999999997</v>
      </c>
      <c r="V53" s="25">
        <v>-0.95821000000000001</v>
      </c>
      <c r="W53" s="25">
        <v>-0.76234000000000002</v>
      </c>
      <c r="X53" s="24">
        <v>1</v>
      </c>
      <c r="Y53" s="24">
        <v>0.94955000000000001</v>
      </c>
      <c r="Z53" s="24">
        <v>0.68957999999999997</v>
      </c>
      <c r="AA53" s="25">
        <v>-0.74451000000000001</v>
      </c>
      <c r="AB53" s="24" t="s">
        <v>56</v>
      </c>
      <c r="AC53" s="24" t="s">
        <v>56</v>
      </c>
      <c r="AD53" s="24">
        <v>0.31003999999999998</v>
      </c>
      <c r="AE53" s="25">
        <v>-0.49485000000000001</v>
      </c>
      <c r="AF53" s="25">
        <v>-0.15698999999999999</v>
      </c>
      <c r="AG53" s="25">
        <v>-0.57245999999999997</v>
      </c>
      <c r="AN53" s="23" t="s">
        <v>30</v>
      </c>
      <c r="AO53" s="24">
        <v>0.35415000000000002</v>
      </c>
      <c r="AP53" s="24">
        <v>0.56571000000000005</v>
      </c>
      <c r="AQ53" s="25">
        <v>-0.78874</v>
      </c>
      <c r="AR53" s="25">
        <v>-0.85141</v>
      </c>
      <c r="AS53" s="25">
        <v>-0.85004000000000002</v>
      </c>
      <c r="AT53" s="25">
        <v>-0.82333999999999996</v>
      </c>
      <c r="AU53" s="25">
        <v>-0.82730000000000004</v>
      </c>
      <c r="AV53" s="25">
        <v>-0.95821000000000001</v>
      </c>
      <c r="AW53" s="25">
        <v>-0.76234000000000002</v>
      </c>
      <c r="AX53" s="24">
        <v>1</v>
      </c>
      <c r="AY53" s="24">
        <v>0.94044000000000005</v>
      </c>
      <c r="AZ53" s="24">
        <v>0.68957999999999997</v>
      </c>
      <c r="BA53" s="25">
        <v>-0.74948000000000004</v>
      </c>
      <c r="BB53" s="24" t="s">
        <v>56</v>
      </c>
      <c r="BC53" s="24" t="s">
        <v>56</v>
      </c>
      <c r="BD53" s="24">
        <v>0.31003999999999998</v>
      </c>
      <c r="BE53" s="25">
        <v>-0.49485000000000001</v>
      </c>
      <c r="BF53" s="25">
        <v>-0.33456999999999998</v>
      </c>
      <c r="BG53" s="25">
        <v>-0.75566</v>
      </c>
    </row>
    <row r="54" spans="14:59" ht="15" x14ac:dyDescent="0.2">
      <c r="N54" s="23" t="s">
        <v>32</v>
      </c>
      <c r="O54" s="24">
        <v>0.32305</v>
      </c>
      <c r="P54" s="24">
        <v>0.57045999999999997</v>
      </c>
      <c r="Q54" s="25">
        <v>-0.85924</v>
      </c>
      <c r="R54" s="25">
        <v>-0.84443999999999997</v>
      </c>
      <c r="S54" s="25">
        <v>-0.84158999999999995</v>
      </c>
      <c r="T54" s="25">
        <v>-0.83647000000000005</v>
      </c>
      <c r="U54" s="25">
        <v>-0.83904999999999996</v>
      </c>
      <c r="V54" s="25">
        <v>-0.71916999999999998</v>
      </c>
      <c r="W54" s="25">
        <v>-0.66925000000000001</v>
      </c>
      <c r="X54" s="24">
        <v>0.68957999999999997</v>
      </c>
      <c r="Y54" s="24">
        <v>0.73538000000000003</v>
      </c>
      <c r="Z54" s="24">
        <v>1</v>
      </c>
      <c r="AA54" s="25">
        <v>-0.52629000000000004</v>
      </c>
      <c r="AB54" s="24" t="s">
        <v>56</v>
      </c>
      <c r="AC54" s="24" t="s">
        <v>56</v>
      </c>
      <c r="AD54" s="24">
        <v>0.24582000000000001</v>
      </c>
      <c r="AE54" s="24">
        <v>8.5930000000000006E-2</v>
      </c>
      <c r="AF54" s="24">
        <v>0.27894000000000002</v>
      </c>
      <c r="AG54" s="25">
        <v>-0.40778999999999999</v>
      </c>
      <c r="AN54" s="23" t="s">
        <v>32</v>
      </c>
      <c r="AO54" s="24">
        <v>0.32305</v>
      </c>
      <c r="AP54" s="24">
        <v>0.57045999999999997</v>
      </c>
      <c r="AQ54" s="25">
        <v>-0.83764000000000005</v>
      </c>
      <c r="AR54" s="25">
        <v>-0.81730999999999998</v>
      </c>
      <c r="AS54" s="25">
        <v>-0.81379000000000001</v>
      </c>
      <c r="AT54" s="25">
        <v>-0.80300000000000005</v>
      </c>
      <c r="AU54" s="25">
        <v>-0.80545</v>
      </c>
      <c r="AV54" s="25">
        <v>-0.71916999999999998</v>
      </c>
      <c r="AW54" s="25">
        <v>-0.66925000000000001</v>
      </c>
      <c r="AX54" s="24">
        <v>0.68957999999999997</v>
      </c>
      <c r="AY54" s="24">
        <v>0.73538000000000003</v>
      </c>
      <c r="AZ54" s="24">
        <v>1</v>
      </c>
      <c r="BA54" s="25">
        <v>-0.52629000000000004</v>
      </c>
      <c r="BB54" s="24" t="s">
        <v>56</v>
      </c>
      <c r="BC54" s="24" t="s">
        <v>56</v>
      </c>
      <c r="BD54" s="24">
        <v>0.24582000000000001</v>
      </c>
      <c r="BE54" s="24">
        <v>8.5930000000000006E-2</v>
      </c>
      <c r="BF54" s="24">
        <v>0.25297999999999998</v>
      </c>
      <c r="BG54" s="25">
        <v>-0.40778999999999999</v>
      </c>
    </row>
    <row r="55" spans="14:59" ht="15" x14ac:dyDescent="0.2">
      <c r="N55" s="23" t="s">
        <v>33</v>
      </c>
      <c r="O55" s="25">
        <v>-0.16438</v>
      </c>
      <c r="P55" s="25">
        <v>-0.16947999999999999</v>
      </c>
      <c r="Q55" s="24">
        <v>0.58816999999999997</v>
      </c>
      <c r="R55" s="24">
        <v>0.67969000000000002</v>
      </c>
      <c r="S55" s="24">
        <v>0.67832000000000003</v>
      </c>
      <c r="T55" s="24">
        <v>0.61955000000000005</v>
      </c>
      <c r="U55" s="24">
        <v>0.62060000000000004</v>
      </c>
      <c r="V55" s="24">
        <v>0.90281999999999996</v>
      </c>
      <c r="W55" s="24">
        <v>0.63417999999999997</v>
      </c>
      <c r="X55" s="25">
        <v>-0.74451000000000001</v>
      </c>
      <c r="Y55" s="25">
        <v>-0.70545999999999998</v>
      </c>
      <c r="Z55" s="25">
        <v>-0.52629000000000004</v>
      </c>
      <c r="AA55" s="24">
        <v>1</v>
      </c>
      <c r="AB55" s="24" t="s">
        <v>56</v>
      </c>
      <c r="AC55" s="24" t="s">
        <v>56</v>
      </c>
      <c r="AD55" s="24">
        <v>0.32274999999999998</v>
      </c>
      <c r="AE55" s="24">
        <v>0.64402000000000004</v>
      </c>
      <c r="AF55" s="24">
        <v>0.47284999999999999</v>
      </c>
      <c r="AG55" s="24">
        <v>0.65485000000000004</v>
      </c>
      <c r="AN55" s="23" t="s">
        <v>33</v>
      </c>
      <c r="AO55" s="25">
        <v>-0.39528000000000002</v>
      </c>
      <c r="AP55" s="25">
        <v>-0.40711999999999998</v>
      </c>
      <c r="AQ55" s="24">
        <v>0.56122000000000005</v>
      </c>
      <c r="AR55" s="24">
        <v>0.68205000000000005</v>
      </c>
      <c r="AS55" s="24">
        <v>0.68086999999999998</v>
      </c>
      <c r="AT55" s="24">
        <v>0.62773999999999996</v>
      </c>
      <c r="AU55" s="24">
        <v>0.62827</v>
      </c>
      <c r="AV55" s="24">
        <v>0.90281999999999996</v>
      </c>
      <c r="AW55" s="24">
        <v>0.81750999999999996</v>
      </c>
      <c r="AX55" s="25">
        <v>-0.74948000000000004</v>
      </c>
      <c r="AY55" s="25">
        <v>-0.64270000000000005</v>
      </c>
      <c r="AZ55" s="25">
        <v>-0.52629000000000004</v>
      </c>
      <c r="BA55" s="24">
        <v>1</v>
      </c>
      <c r="BB55" s="24" t="s">
        <v>56</v>
      </c>
      <c r="BC55" s="24" t="s">
        <v>56</v>
      </c>
      <c r="BD55" s="24">
        <v>0.32274999999999998</v>
      </c>
      <c r="BE55" s="24">
        <v>0.64402000000000004</v>
      </c>
      <c r="BF55" s="24">
        <v>0.39898</v>
      </c>
      <c r="BG55" s="24">
        <v>0.78778999999999999</v>
      </c>
    </row>
    <row r="56" spans="14:59" ht="15" x14ac:dyDescent="0.2">
      <c r="N56" s="23" t="s">
        <v>34</v>
      </c>
      <c r="O56" s="24" t="s">
        <v>56</v>
      </c>
      <c r="P56" s="24" t="s">
        <v>56</v>
      </c>
      <c r="Q56" s="24" t="s">
        <v>56</v>
      </c>
      <c r="R56" s="24" t="s">
        <v>56</v>
      </c>
      <c r="S56" s="24" t="s">
        <v>56</v>
      </c>
      <c r="T56" s="24" t="s">
        <v>56</v>
      </c>
      <c r="U56" s="24" t="s">
        <v>56</v>
      </c>
      <c r="V56" s="24" t="s">
        <v>56</v>
      </c>
      <c r="W56" s="24" t="s">
        <v>56</v>
      </c>
      <c r="X56" s="24" t="s">
        <v>56</v>
      </c>
      <c r="Y56" s="24" t="s">
        <v>56</v>
      </c>
      <c r="Z56" s="24" t="s">
        <v>56</v>
      </c>
      <c r="AA56" s="24" t="s">
        <v>56</v>
      </c>
      <c r="AB56" s="24" t="s">
        <v>56</v>
      </c>
      <c r="AC56" s="24" t="s">
        <v>56</v>
      </c>
      <c r="AD56" s="24" t="s">
        <v>56</v>
      </c>
      <c r="AE56" s="24" t="s">
        <v>56</v>
      </c>
      <c r="AF56" s="24" t="s">
        <v>56</v>
      </c>
      <c r="AG56" s="24" t="s">
        <v>56</v>
      </c>
      <c r="AN56" s="23" t="s">
        <v>34</v>
      </c>
      <c r="AO56" s="24" t="s">
        <v>56</v>
      </c>
      <c r="AP56" s="24" t="s">
        <v>56</v>
      </c>
      <c r="AQ56" s="24" t="s">
        <v>56</v>
      </c>
      <c r="AR56" s="24" t="s">
        <v>56</v>
      </c>
      <c r="AS56" s="24" t="s">
        <v>56</v>
      </c>
      <c r="AT56" s="24" t="s">
        <v>56</v>
      </c>
      <c r="AU56" s="24" t="s">
        <v>56</v>
      </c>
      <c r="AV56" s="24" t="s">
        <v>56</v>
      </c>
      <c r="AW56" s="24" t="s">
        <v>56</v>
      </c>
      <c r="AX56" s="24" t="s">
        <v>56</v>
      </c>
      <c r="AY56" s="24" t="s">
        <v>56</v>
      </c>
      <c r="AZ56" s="24" t="s">
        <v>56</v>
      </c>
      <c r="BA56" s="24" t="s">
        <v>56</v>
      </c>
      <c r="BB56" s="24" t="s">
        <v>56</v>
      </c>
      <c r="BC56" s="24" t="s">
        <v>56</v>
      </c>
      <c r="BD56" s="24" t="s">
        <v>56</v>
      </c>
      <c r="BE56" s="24" t="s">
        <v>56</v>
      </c>
      <c r="BF56" s="24" t="s">
        <v>56</v>
      </c>
      <c r="BG56" s="24" t="s">
        <v>56</v>
      </c>
    </row>
    <row r="57" spans="14:59" ht="15" x14ac:dyDescent="0.2">
      <c r="N57" s="23" t="s">
        <v>35</v>
      </c>
      <c r="O57" s="24" t="s">
        <v>56</v>
      </c>
      <c r="P57" s="24" t="s">
        <v>56</v>
      </c>
      <c r="Q57" s="24" t="s">
        <v>56</v>
      </c>
      <c r="R57" s="24" t="s">
        <v>56</v>
      </c>
      <c r="S57" s="24" t="s">
        <v>56</v>
      </c>
      <c r="T57" s="24" t="s">
        <v>56</v>
      </c>
      <c r="U57" s="24" t="s">
        <v>56</v>
      </c>
      <c r="V57" s="24" t="s">
        <v>56</v>
      </c>
      <c r="W57" s="24" t="s">
        <v>56</v>
      </c>
      <c r="X57" s="24" t="s">
        <v>56</v>
      </c>
      <c r="Y57" s="24" t="s">
        <v>56</v>
      </c>
      <c r="Z57" s="24" t="s">
        <v>56</v>
      </c>
      <c r="AA57" s="24" t="s">
        <v>56</v>
      </c>
      <c r="AB57" s="24" t="s">
        <v>56</v>
      </c>
      <c r="AC57" s="24" t="s">
        <v>56</v>
      </c>
      <c r="AD57" s="24" t="s">
        <v>56</v>
      </c>
      <c r="AE57" s="24" t="s">
        <v>56</v>
      </c>
      <c r="AF57" s="24" t="s">
        <v>56</v>
      </c>
      <c r="AG57" s="24" t="s">
        <v>56</v>
      </c>
      <c r="AN57" s="23" t="s">
        <v>35</v>
      </c>
      <c r="AO57" s="24" t="s">
        <v>56</v>
      </c>
      <c r="AP57" s="24" t="s">
        <v>56</v>
      </c>
      <c r="AQ57" s="24" t="s">
        <v>56</v>
      </c>
      <c r="AR57" s="24" t="s">
        <v>56</v>
      </c>
      <c r="AS57" s="24" t="s">
        <v>56</v>
      </c>
      <c r="AT57" s="24" t="s">
        <v>56</v>
      </c>
      <c r="AU57" s="24" t="s">
        <v>56</v>
      </c>
      <c r="AV57" s="24" t="s">
        <v>56</v>
      </c>
      <c r="AW57" s="24" t="s">
        <v>56</v>
      </c>
      <c r="AX57" s="24" t="s">
        <v>56</v>
      </c>
      <c r="AY57" s="24" t="s">
        <v>56</v>
      </c>
      <c r="AZ57" s="24" t="s">
        <v>56</v>
      </c>
      <c r="BA57" s="24" t="s">
        <v>56</v>
      </c>
      <c r="BB57" s="24" t="s">
        <v>56</v>
      </c>
      <c r="BC57" s="24" t="s">
        <v>56</v>
      </c>
      <c r="BD57" s="24" t="s">
        <v>56</v>
      </c>
      <c r="BE57" s="24" t="s">
        <v>56</v>
      </c>
      <c r="BF57" s="24" t="s">
        <v>56</v>
      </c>
      <c r="BG57" s="24" t="s">
        <v>56</v>
      </c>
    </row>
    <row r="58" spans="14:59" ht="30" x14ac:dyDescent="0.2">
      <c r="N58" s="23" t="s">
        <v>36</v>
      </c>
      <c r="O58" s="24">
        <v>3.4320000000000003E-2</v>
      </c>
      <c r="P58" s="24">
        <v>0.34166999999999997</v>
      </c>
      <c r="Q58" s="25">
        <v>-0.20433000000000001</v>
      </c>
      <c r="R58" s="25">
        <v>-0.16092999999999999</v>
      </c>
      <c r="S58" s="25">
        <v>-0.16103999999999999</v>
      </c>
      <c r="T58" s="25">
        <v>-0.18459999999999999</v>
      </c>
      <c r="U58" s="25">
        <v>-0.18934000000000001</v>
      </c>
      <c r="V58" s="24">
        <v>0.40062999999999999</v>
      </c>
      <c r="W58" s="24">
        <v>3.236E-2</v>
      </c>
      <c r="X58" s="24">
        <v>0.31003999999999998</v>
      </c>
      <c r="Y58" s="24">
        <v>0.42126000000000002</v>
      </c>
      <c r="Z58" s="24">
        <v>0.24582000000000001</v>
      </c>
      <c r="AA58" s="24">
        <v>0.32274999999999998</v>
      </c>
      <c r="AB58" s="24" t="s">
        <v>56</v>
      </c>
      <c r="AC58" s="24" t="s">
        <v>56</v>
      </c>
      <c r="AD58" s="24">
        <v>1</v>
      </c>
      <c r="AE58" s="24">
        <v>3.3700000000000001E-2</v>
      </c>
      <c r="AF58" s="24">
        <v>7.7210000000000001E-2</v>
      </c>
      <c r="AG58" s="25">
        <v>-6.3530000000000003E-2</v>
      </c>
      <c r="AN58" s="23" t="s">
        <v>36</v>
      </c>
      <c r="AO58" s="24">
        <v>3.4320000000000003E-2</v>
      </c>
      <c r="AP58" s="24">
        <v>0.34166999999999997</v>
      </c>
      <c r="AQ58" s="25">
        <v>-0.3493</v>
      </c>
      <c r="AR58" s="25">
        <v>-0.20784</v>
      </c>
      <c r="AS58" s="25">
        <v>-0.20824000000000001</v>
      </c>
      <c r="AT58" s="25">
        <v>-0.23085</v>
      </c>
      <c r="AU58" s="25">
        <v>-0.23501</v>
      </c>
      <c r="AV58" s="24">
        <v>0.40062999999999999</v>
      </c>
      <c r="AW58" s="24">
        <v>3.236E-2</v>
      </c>
      <c r="AX58" s="24">
        <v>0.31003999999999998</v>
      </c>
      <c r="AY58" s="24">
        <v>0.42126000000000002</v>
      </c>
      <c r="AZ58" s="24">
        <v>0.24582000000000001</v>
      </c>
      <c r="BA58" s="24">
        <v>0.32274999999999998</v>
      </c>
      <c r="BB58" s="24" t="s">
        <v>56</v>
      </c>
      <c r="BC58" s="24" t="s">
        <v>56</v>
      </c>
      <c r="BD58" s="24">
        <v>1</v>
      </c>
      <c r="BE58" s="24">
        <v>3.3700000000000001E-2</v>
      </c>
      <c r="BF58" s="24">
        <v>0.40633999999999998</v>
      </c>
      <c r="BG58" s="25">
        <v>-4.9610000000000001E-2</v>
      </c>
    </row>
    <row r="59" spans="14:59" ht="15" x14ac:dyDescent="0.2">
      <c r="N59" s="23" t="s">
        <v>50</v>
      </c>
      <c r="O59" s="24">
        <v>4.1599999999999998E-2</v>
      </c>
      <c r="P59" s="25">
        <v>-0.42131000000000002</v>
      </c>
      <c r="Q59" s="24">
        <v>0.35718</v>
      </c>
      <c r="R59" s="24">
        <v>0.39517999999999998</v>
      </c>
      <c r="S59" s="24">
        <v>0.40278000000000003</v>
      </c>
      <c r="T59" s="24">
        <v>0.37159999999999999</v>
      </c>
      <c r="U59" s="24">
        <v>0.35865999999999998</v>
      </c>
      <c r="V59" s="24">
        <v>0.58645000000000003</v>
      </c>
      <c r="W59" s="24">
        <v>0.79257</v>
      </c>
      <c r="X59" s="25">
        <v>-0.49485000000000001</v>
      </c>
      <c r="Y59" s="25">
        <v>-0.31290000000000001</v>
      </c>
      <c r="Z59" s="24">
        <v>8.5930000000000006E-2</v>
      </c>
      <c r="AA59" s="24">
        <v>0.64402000000000004</v>
      </c>
      <c r="AB59" s="24" t="s">
        <v>56</v>
      </c>
      <c r="AC59" s="24" t="s">
        <v>56</v>
      </c>
      <c r="AD59" s="24">
        <v>3.3700000000000001E-2</v>
      </c>
      <c r="AE59" s="24">
        <v>1</v>
      </c>
      <c r="AF59" s="25">
        <v>-0.13714000000000001</v>
      </c>
      <c r="AG59" s="24">
        <v>0.81047999999999998</v>
      </c>
      <c r="AN59" s="23" t="s">
        <v>50</v>
      </c>
      <c r="AO59" s="24">
        <v>4.1599999999999998E-2</v>
      </c>
      <c r="AP59" s="25">
        <v>-0.42131000000000002</v>
      </c>
      <c r="AQ59" s="24">
        <v>0.35718</v>
      </c>
      <c r="AR59" s="24">
        <v>0.39517999999999998</v>
      </c>
      <c r="AS59" s="24">
        <v>0.40278000000000003</v>
      </c>
      <c r="AT59" s="24">
        <v>0.37159999999999999</v>
      </c>
      <c r="AU59" s="24">
        <v>0.35865999999999998</v>
      </c>
      <c r="AV59" s="24">
        <v>0.58645000000000003</v>
      </c>
      <c r="AW59" s="24">
        <v>0.79257</v>
      </c>
      <c r="AX59" s="25">
        <v>-0.49485000000000001</v>
      </c>
      <c r="AY59" s="25">
        <v>-0.31290000000000001</v>
      </c>
      <c r="AZ59" s="24">
        <v>8.5930000000000006E-2</v>
      </c>
      <c r="BA59" s="24">
        <v>0.64402000000000004</v>
      </c>
      <c r="BB59" s="24" t="s">
        <v>56</v>
      </c>
      <c r="BC59" s="24" t="s">
        <v>56</v>
      </c>
      <c r="BD59" s="24">
        <v>3.3700000000000001E-2</v>
      </c>
      <c r="BE59" s="24">
        <v>1</v>
      </c>
      <c r="BF59" s="24">
        <v>0.47245999999999999</v>
      </c>
      <c r="BG59" s="24">
        <v>0.81047999999999998</v>
      </c>
    </row>
    <row r="60" spans="14:59" ht="15" x14ac:dyDescent="0.2">
      <c r="N60" s="23" t="s">
        <v>37</v>
      </c>
      <c r="O60" s="25">
        <v>-0.12537999999999999</v>
      </c>
      <c r="P60" s="24">
        <v>0.55878000000000005</v>
      </c>
      <c r="Q60" s="24">
        <v>4.8809999999999999E-2</v>
      </c>
      <c r="R60" s="24">
        <v>0.11502</v>
      </c>
      <c r="S60" s="24">
        <v>0.11874999999999999</v>
      </c>
      <c r="T60" s="24">
        <v>9.5049999999999996E-2</v>
      </c>
      <c r="U60" s="24">
        <v>9.4409999999999994E-2</v>
      </c>
      <c r="V60" s="25">
        <v>-0.12060999999999999</v>
      </c>
      <c r="W60" s="24">
        <v>0.19384000000000001</v>
      </c>
      <c r="X60" s="25">
        <v>-0.15698999999999999</v>
      </c>
      <c r="Y60" s="25">
        <v>-0.11113000000000001</v>
      </c>
      <c r="Z60" s="24">
        <v>0.27894000000000002</v>
      </c>
      <c r="AA60" s="24">
        <v>0.47284999999999999</v>
      </c>
      <c r="AB60" s="24" t="s">
        <v>56</v>
      </c>
      <c r="AC60" s="24" t="s">
        <v>56</v>
      </c>
      <c r="AD60" s="24">
        <v>7.7210000000000001E-2</v>
      </c>
      <c r="AE60" s="25">
        <v>-0.13714000000000001</v>
      </c>
      <c r="AF60" s="24">
        <v>1</v>
      </c>
      <c r="AG60" s="24">
        <v>0.65920999999999996</v>
      </c>
      <c r="AN60" s="23" t="s">
        <v>37</v>
      </c>
      <c r="AO60" s="25">
        <v>-0.36153000000000002</v>
      </c>
      <c r="AP60" s="24">
        <v>0.43674000000000002</v>
      </c>
      <c r="AQ60" s="25">
        <v>-4.965E-2</v>
      </c>
      <c r="AR60" s="24">
        <v>5.4599999999999996E-3</v>
      </c>
      <c r="AS60" s="24">
        <v>5.2399999999999999E-3</v>
      </c>
      <c r="AT60" s="24">
        <v>3.0599999999999998E-3</v>
      </c>
      <c r="AU60" s="24">
        <v>3.3E-3</v>
      </c>
      <c r="AV60" s="24">
        <v>0.20165</v>
      </c>
      <c r="AW60" s="24">
        <v>0.34705000000000003</v>
      </c>
      <c r="AX60" s="25">
        <v>-0.33456999999999998</v>
      </c>
      <c r="AY60" s="25">
        <v>-0.23229</v>
      </c>
      <c r="AZ60" s="24">
        <v>0.25297999999999998</v>
      </c>
      <c r="BA60" s="24">
        <v>0.39898</v>
      </c>
      <c r="BB60" s="24" t="s">
        <v>56</v>
      </c>
      <c r="BC60" s="24" t="s">
        <v>56</v>
      </c>
      <c r="BD60" s="24">
        <v>0.40633999999999998</v>
      </c>
      <c r="BE60" s="24">
        <v>0.47245999999999999</v>
      </c>
      <c r="BF60" s="24">
        <v>1</v>
      </c>
      <c r="BG60" s="24">
        <v>0.29303000000000001</v>
      </c>
    </row>
    <row r="61" spans="14:59" ht="15" x14ac:dyDescent="0.2">
      <c r="N61" s="23" t="s">
        <v>38</v>
      </c>
      <c r="O61" s="25">
        <v>-0.21973000000000001</v>
      </c>
      <c r="P61" s="25">
        <v>-9.0799999999999995E-3</v>
      </c>
      <c r="Q61" s="24">
        <v>0.42724000000000001</v>
      </c>
      <c r="R61" s="24">
        <v>0.48557</v>
      </c>
      <c r="S61" s="24">
        <v>0.48579</v>
      </c>
      <c r="T61" s="24">
        <v>0.46867999999999999</v>
      </c>
      <c r="U61" s="24">
        <v>0.46645999999999999</v>
      </c>
      <c r="V61" s="24">
        <v>0.57313999999999998</v>
      </c>
      <c r="W61" s="24">
        <v>0.87292999999999998</v>
      </c>
      <c r="X61" s="25">
        <v>-0.57245999999999997</v>
      </c>
      <c r="Y61" s="25">
        <v>-0.53639999999999999</v>
      </c>
      <c r="Z61" s="25">
        <v>-0.40778999999999999</v>
      </c>
      <c r="AA61" s="24">
        <v>0.65485000000000004</v>
      </c>
      <c r="AB61" s="24" t="s">
        <v>56</v>
      </c>
      <c r="AC61" s="24" t="s">
        <v>56</v>
      </c>
      <c r="AD61" s="25">
        <v>-6.3530000000000003E-2</v>
      </c>
      <c r="AE61" s="24">
        <v>0.81047999999999998</v>
      </c>
      <c r="AF61" s="24">
        <v>0.65920999999999996</v>
      </c>
      <c r="AG61" s="24">
        <v>1</v>
      </c>
      <c r="AN61" s="23" t="s">
        <v>38</v>
      </c>
      <c r="AO61" s="25">
        <v>-0.47051999999999999</v>
      </c>
      <c r="AP61" s="25">
        <v>-0.36037999999999998</v>
      </c>
      <c r="AQ61" s="24">
        <v>0.60536999999999996</v>
      </c>
      <c r="AR61" s="24">
        <v>0.67193000000000003</v>
      </c>
      <c r="AS61" s="24">
        <v>0.66944000000000004</v>
      </c>
      <c r="AT61" s="24">
        <v>0.65483999999999998</v>
      </c>
      <c r="AU61" s="24">
        <v>0.65315999999999996</v>
      </c>
      <c r="AV61" s="24">
        <v>0.49547000000000002</v>
      </c>
      <c r="AW61" s="24">
        <v>0.86085</v>
      </c>
      <c r="AX61" s="25">
        <v>-0.75566</v>
      </c>
      <c r="AY61" s="25">
        <v>-0.69050999999999996</v>
      </c>
      <c r="AZ61" s="25">
        <v>-0.40778999999999999</v>
      </c>
      <c r="BA61" s="24">
        <v>0.78778999999999999</v>
      </c>
      <c r="BB61" s="24" t="s">
        <v>56</v>
      </c>
      <c r="BC61" s="24" t="s">
        <v>56</v>
      </c>
      <c r="BD61" s="25">
        <v>-4.9610000000000001E-2</v>
      </c>
      <c r="BE61" s="24">
        <v>0.81047999999999998</v>
      </c>
      <c r="BF61" s="24">
        <v>0.29303000000000001</v>
      </c>
      <c r="BG61" s="24">
        <v>1</v>
      </c>
    </row>
  </sheetData>
  <mergeCells count="10">
    <mergeCell ref="N41:AG41"/>
    <mergeCell ref="AN41:BG41"/>
    <mergeCell ref="N42:AG42"/>
    <mergeCell ref="AN42:BG42"/>
    <mergeCell ref="A4:H4"/>
    <mergeCell ref="N4:U4"/>
    <mergeCell ref="AA4:AH4"/>
    <mergeCell ref="AN4:AT4"/>
    <mergeCell ref="N40:AG40"/>
    <mergeCell ref="AN40:BG40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61"/>
  <sheetViews>
    <sheetView zoomScale="70" zoomScaleNormal="70" workbookViewId="0">
      <selection activeCell="C42" sqref="C42"/>
    </sheetView>
  </sheetViews>
  <sheetFormatPr defaultRowHeight="14.25" x14ac:dyDescent="0.2"/>
  <cols>
    <col min="1" max="1" width="9.140625" style="2"/>
    <col min="2" max="2" width="9.28515625" style="2" bestFit="1" customWidth="1"/>
    <col min="3" max="3" width="9.85546875" style="2" bestFit="1" customWidth="1"/>
    <col min="4" max="4" width="11" style="2" bestFit="1" customWidth="1"/>
    <col min="5" max="7" width="9.28515625" style="2" bestFit="1" customWidth="1"/>
    <col min="8" max="9" width="9.140625" style="2"/>
    <col min="10" max="10" width="10.140625" style="2" bestFit="1" customWidth="1"/>
    <col min="11" max="12" width="9.28515625" style="2" bestFit="1" customWidth="1"/>
    <col min="13" max="13" width="9.140625" style="2"/>
    <col min="14" max="14" width="13.7109375" style="2" customWidth="1"/>
    <col min="15" max="15" width="9.28515625" style="3" bestFit="1" customWidth="1"/>
    <col min="16" max="16" width="9.85546875" style="3" bestFit="1" customWidth="1"/>
    <col min="17" max="17" width="11" style="3" bestFit="1" customWidth="1"/>
    <col min="18" max="18" width="10.5703125" style="3" customWidth="1"/>
    <col min="19" max="19" width="12.140625" style="3" customWidth="1"/>
    <col min="20" max="20" width="10.7109375" style="2" bestFit="1" customWidth="1"/>
    <col min="21" max="22" width="10.5703125" style="2" customWidth="1"/>
    <col min="23" max="23" width="9.28515625" style="2" bestFit="1" customWidth="1"/>
    <col min="24" max="24" width="15.7109375" style="2" customWidth="1"/>
    <col min="25" max="25" width="16.5703125" style="2" customWidth="1"/>
    <col min="26" max="33" width="9.28515625" style="2" bestFit="1" customWidth="1"/>
    <col min="34" max="35" width="9.140625" style="2"/>
    <col min="36" max="38" width="9.28515625" style="2" bestFit="1" customWidth="1"/>
    <col min="39" max="40" width="9.140625" style="2"/>
    <col min="41" max="41" width="9.28515625" style="2" bestFit="1" customWidth="1"/>
    <col min="42" max="42" width="9.85546875" style="2" bestFit="1" customWidth="1"/>
    <col min="43" max="43" width="11" style="2" bestFit="1" customWidth="1"/>
    <col min="44" max="46" width="9.28515625" style="2" bestFit="1" customWidth="1"/>
    <col min="47" max="49" width="9.140625" style="2"/>
    <col min="50" max="50" width="9.28515625" style="2" bestFit="1" customWidth="1"/>
    <col min="51" max="51" width="10" style="2" bestFit="1" customWidth="1"/>
    <col min="52" max="52" width="9.28515625" style="2" bestFit="1" customWidth="1"/>
    <col min="53" max="53" width="10" style="2" bestFit="1" customWidth="1"/>
    <col min="54" max="54" width="9.28515625" style="2" bestFit="1" customWidth="1"/>
    <col min="55" max="55" width="10" style="2" bestFit="1" customWidth="1"/>
    <col min="56" max="16384" width="9.140625" style="2"/>
  </cols>
  <sheetData>
    <row r="1" spans="1:55" x14ac:dyDescent="0.2">
      <c r="A1" s="1" t="s">
        <v>57</v>
      </c>
      <c r="N1" s="2" t="str">
        <f>A1</f>
        <v>L1_OAT_SILAGE</v>
      </c>
      <c r="AA1" s="2" t="str">
        <f>N1</f>
        <v>L1_OAT_SILAGE</v>
      </c>
      <c r="AN1" s="2" t="str">
        <f>N1</f>
        <v>L1_OAT_SILAGE</v>
      </c>
      <c r="AW1" s="2" t="str">
        <f>N1</f>
        <v>L1_OAT_SILAGE</v>
      </c>
    </row>
    <row r="2" spans="1:55" ht="15" x14ac:dyDescent="0.2">
      <c r="A2" s="2" t="s">
        <v>1</v>
      </c>
      <c r="N2" s="2" t="s">
        <v>1</v>
      </c>
      <c r="AA2" s="4" t="s">
        <v>2</v>
      </c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 t="s">
        <v>2</v>
      </c>
      <c r="AO2" s="4"/>
      <c r="AP2" s="4"/>
      <c r="AQ2" s="4"/>
      <c r="AR2" s="4"/>
      <c r="AS2" s="4"/>
      <c r="AT2" s="4"/>
      <c r="AU2" s="4"/>
    </row>
    <row r="3" spans="1:55" ht="15" thickBot="1" x14ac:dyDescent="0.25">
      <c r="A3" s="1" t="s">
        <v>58</v>
      </c>
      <c r="N3" s="2" t="s">
        <v>58</v>
      </c>
      <c r="AA3" s="2" t="s">
        <v>58</v>
      </c>
      <c r="AN3" s="2" t="s">
        <v>58</v>
      </c>
      <c r="AW3" s="2" t="s">
        <v>58</v>
      </c>
    </row>
    <row r="4" spans="1:55" ht="15.75" x14ac:dyDescent="0.25">
      <c r="A4" s="5" t="s">
        <v>4</v>
      </c>
      <c r="B4" s="6"/>
      <c r="C4" s="6"/>
      <c r="D4" s="6"/>
      <c r="E4" s="6"/>
      <c r="F4" s="6"/>
      <c r="G4" s="6"/>
      <c r="H4" s="6"/>
      <c r="I4" s="7"/>
      <c r="J4" s="7"/>
      <c r="N4" s="5" t="s">
        <v>4</v>
      </c>
      <c r="O4" s="6"/>
      <c r="P4" s="6"/>
      <c r="Q4" s="6"/>
      <c r="R4" s="6"/>
      <c r="S4" s="6"/>
      <c r="T4" s="6"/>
      <c r="U4" s="6"/>
      <c r="V4" s="7"/>
      <c r="AA4" s="5" t="s">
        <v>4</v>
      </c>
      <c r="AB4" s="6"/>
      <c r="AC4" s="6"/>
      <c r="AD4" s="6"/>
      <c r="AE4" s="6"/>
      <c r="AF4" s="6"/>
      <c r="AG4" s="6"/>
      <c r="AH4" s="6"/>
      <c r="AI4" s="4"/>
      <c r="AJ4" s="4"/>
      <c r="AK4" s="4"/>
      <c r="AL4" s="4"/>
      <c r="AM4" s="4"/>
      <c r="AN4" s="5" t="s">
        <v>4</v>
      </c>
      <c r="AO4" s="6"/>
      <c r="AP4" s="6"/>
      <c r="AQ4" s="6"/>
      <c r="AR4" s="6"/>
      <c r="AS4" s="6"/>
      <c r="AT4" s="6"/>
      <c r="AU4" s="8"/>
      <c r="AW4" s="9" t="s">
        <v>5</v>
      </c>
      <c r="AX4" s="9"/>
      <c r="AY4" s="9"/>
      <c r="AZ4" s="9"/>
      <c r="BA4" s="9"/>
      <c r="BB4" s="9"/>
      <c r="BC4" s="9"/>
    </row>
    <row r="5" spans="1:55" ht="30" x14ac:dyDescent="0.25">
      <c r="A5" s="10" t="s">
        <v>6</v>
      </c>
      <c r="B5" s="11" t="s">
        <v>7</v>
      </c>
      <c r="C5" s="11" t="s">
        <v>8</v>
      </c>
      <c r="D5" s="11" t="s">
        <v>9</v>
      </c>
      <c r="E5" s="11" t="s">
        <v>10</v>
      </c>
      <c r="F5" s="11" t="s">
        <v>11</v>
      </c>
      <c r="G5" s="11" t="s">
        <v>12</v>
      </c>
      <c r="H5" s="11" t="s">
        <v>13</v>
      </c>
      <c r="I5" s="11"/>
      <c r="J5" s="7" t="s">
        <v>14</v>
      </c>
      <c r="K5" s="7" t="s">
        <v>15</v>
      </c>
      <c r="L5" s="7" t="s">
        <v>16</v>
      </c>
      <c r="N5" s="10" t="s">
        <v>6</v>
      </c>
      <c r="O5" s="11" t="s">
        <v>7</v>
      </c>
      <c r="P5" s="11" t="s">
        <v>8</v>
      </c>
      <c r="Q5" s="11" t="s">
        <v>9</v>
      </c>
      <c r="R5" s="11" t="s">
        <v>10</v>
      </c>
      <c r="S5" s="11" t="s">
        <v>11</v>
      </c>
      <c r="T5" s="11" t="s">
        <v>12</v>
      </c>
      <c r="U5" s="11" t="s">
        <v>13</v>
      </c>
      <c r="V5" s="11"/>
      <c r="W5" s="7" t="s">
        <v>14</v>
      </c>
      <c r="X5" s="7" t="s">
        <v>15</v>
      </c>
      <c r="Y5" s="7" t="s">
        <v>16</v>
      </c>
      <c r="AA5" s="10" t="s">
        <v>6</v>
      </c>
      <c r="AB5" s="11" t="s">
        <v>7</v>
      </c>
      <c r="AC5" s="11" t="s">
        <v>8</v>
      </c>
      <c r="AD5" s="11" t="s">
        <v>9</v>
      </c>
      <c r="AE5" s="11" t="s">
        <v>10</v>
      </c>
      <c r="AF5" s="11" t="s">
        <v>11</v>
      </c>
      <c r="AG5" s="11" t="s">
        <v>12</v>
      </c>
      <c r="AH5" s="11" t="s">
        <v>13</v>
      </c>
      <c r="AI5" s="4"/>
      <c r="AJ5" s="7" t="s">
        <v>14</v>
      </c>
      <c r="AK5" s="7" t="s">
        <v>15</v>
      </c>
      <c r="AL5" s="7" t="s">
        <v>16</v>
      </c>
      <c r="AM5" s="4"/>
      <c r="AN5" s="10" t="s">
        <v>6</v>
      </c>
      <c r="AO5" s="11" t="s">
        <v>7</v>
      </c>
      <c r="AP5" s="11" t="s">
        <v>8</v>
      </c>
      <c r="AQ5" s="11" t="s">
        <v>9</v>
      </c>
      <c r="AR5" s="11" t="s">
        <v>10</v>
      </c>
      <c r="AS5" s="11" t="s">
        <v>11</v>
      </c>
      <c r="AT5" s="11" t="s">
        <v>12</v>
      </c>
      <c r="AU5" s="11"/>
      <c r="AW5" s="9" t="s">
        <v>6</v>
      </c>
      <c r="AX5" s="9" t="s">
        <v>17</v>
      </c>
      <c r="AY5" s="9" t="s">
        <v>18</v>
      </c>
      <c r="AZ5" s="9" t="s">
        <v>19</v>
      </c>
      <c r="BA5" s="9" t="s">
        <v>18</v>
      </c>
      <c r="BB5" s="9" t="s">
        <v>20</v>
      </c>
      <c r="BC5" s="9" t="s">
        <v>18</v>
      </c>
    </row>
    <row r="6" spans="1:55" ht="15.75" x14ac:dyDescent="0.25">
      <c r="A6" s="10" t="s">
        <v>21</v>
      </c>
      <c r="B6" s="12">
        <v>5538</v>
      </c>
      <c r="C6" s="12">
        <v>37.649209999999997</v>
      </c>
      <c r="D6" s="12">
        <v>17.651620000000001</v>
      </c>
      <c r="E6" s="12">
        <v>208501</v>
      </c>
      <c r="F6" s="12">
        <v>6.8</v>
      </c>
      <c r="G6" s="12">
        <v>99.9</v>
      </c>
      <c r="H6" s="12" t="s">
        <v>21</v>
      </c>
      <c r="I6" s="12"/>
      <c r="J6" s="13">
        <f>IF(D6=".","",3.5*D6)</f>
        <v>61.780670000000001</v>
      </c>
      <c r="K6" s="13">
        <f>IF(J6="","",C6-J6)</f>
        <v>-24.131460000000004</v>
      </c>
      <c r="L6" s="13">
        <f>IF(J6="","",C6+J6)</f>
        <v>99.429879999999997</v>
      </c>
      <c r="N6" s="10" t="s">
        <v>21</v>
      </c>
      <c r="O6" s="12">
        <v>5538</v>
      </c>
      <c r="P6" s="12">
        <v>37.649209999999997</v>
      </c>
      <c r="Q6" s="12">
        <v>17.651620000000001</v>
      </c>
      <c r="R6" s="12">
        <v>208501</v>
      </c>
      <c r="S6" s="12">
        <v>6.8</v>
      </c>
      <c r="T6" s="12">
        <v>99.9</v>
      </c>
      <c r="U6" s="12" t="s">
        <v>21</v>
      </c>
      <c r="V6" s="12"/>
      <c r="W6" s="13">
        <f>IF(Q6=".","",3.5*Q6)</f>
        <v>61.780670000000001</v>
      </c>
      <c r="X6" s="13">
        <f>IF(W6="","",P6-W6)</f>
        <v>-24.131460000000004</v>
      </c>
      <c r="Y6" s="14">
        <f>IF(W6="","",P6+W6)</f>
        <v>99.429879999999997</v>
      </c>
      <c r="AA6" s="10" t="s">
        <v>21</v>
      </c>
      <c r="AB6" s="12">
        <v>5097</v>
      </c>
      <c r="AC6" s="12">
        <v>33.256210000000003</v>
      </c>
      <c r="AD6" s="12">
        <v>9.6414299999999997</v>
      </c>
      <c r="AE6" s="12">
        <v>169507</v>
      </c>
      <c r="AF6" s="12">
        <v>6.8</v>
      </c>
      <c r="AG6" s="12">
        <v>69.900000000000006</v>
      </c>
      <c r="AH6" s="12" t="s">
        <v>21</v>
      </c>
      <c r="AI6" s="4"/>
      <c r="AJ6" s="13">
        <f>IF(AD6=".","",3.5*AD6)</f>
        <v>33.745004999999999</v>
      </c>
      <c r="AK6" s="13">
        <f>IF(AJ6="","",AC6-AJ6)</f>
        <v>-0.48879499999999609</v>
      </c>
      <c r="AL6" s="14">
        <f>IF(AJ6="","",AC6+AJ6)</f>
        <v>67.001215000000002</v>
      </c>
      <c r="AM6" s="4"/>
      <c r="AN6" s="10" t="s">
        <v>21</v>
      </c>
      <c r="AO6" s="12">
        <v>5079</v>
      </c>
      <c r="AP6" s="12">
        <v>33.132089999999998</v>
      </c>
      <c r="AQ6" s="12">
        <v>9.4298000000000002</v>
      </c>
      <c r="AR6" s="12">
        <v>168278</v>
      </c>
      <c r="AS6" s="12">
        <v>6.8</v>
      </c>
      <c r="AT6" s="12">
        <v>67</v>
      </c>
      <c r="AU6" s="12"/>
      <c r="AW6" s="15" t="str">
        <f t="shared" ref="AW6:AW35" si="0">AN6</f>
        <v>DM</v>
      </c>
      <c r="AX6" s="16">
        <f>AO6-O6</f>
        <v>-459</v>
      </c>
      <c r="AY6" s="17">
        <f>IF(AX6&lt;&gt;0,AX6/O6,0)</f>
        <v>-8.2881906825568799E-2</v>
      </c>
      <c r="AZ6" s="18">
        <f>IF((AND(AP6&lt;&gt;".",P6&lt;&gt;".")),AP6-P6,".")</f>
        <v>-4.5171199999999985</v>
      </c>
      <c r="BA6" s="17">
        <f>IF((AND(P6 &lt;&gt;".",AZ6&lt;&gt;".")),AZ6/P6,".")</f>
        <v>-0.11997914431670675</v>
      </c>
      <c r="BB6" s="18">
        <f>IF((AND(Q6&lt;&gt;".",AQ6&lt;&gt;".")),AQ6-Q6,".")</f>
        <v>-8.221820000000001</v>
      </c>
      <c r="BC6" s="17">
        <f>IF((AND(BB6&lt;&gt;".",Q6&lt;&gt;".")),BB6/Q6,".")</f>
        <v>-0.46578274402009562</v>
      </c>
    </row>
    <row r="7" spans="1:55" ht="15.75" x14ac:dyDescent="0.25">
      <c r="A7" s="10" t="s">
        <v>22</v>
      </c>
      <c r="B7" s="12">
        <v>5032</v>
      </c>
      <c r="C7" s="12">
        <v>9.9439200000000003</v>
      </c>
      <c r="D7" s="12">
        <v>3.0989200000000001</v>
      </c>
      <c r="E7" s="12">
        <v>50038</v>
      </c>
      <c r="F7" s="12">
        <v>2.52</v>
      </c>
      <c r="G7" s="12">
        <v>41.85</v>
      </c>
      <c r="H7" s="12" t="s">
        <v>22</v>
      </c>
      <c r="I7" s="12"/>
      <c r="J7" s="13">
        <f t="shared" ref="J7:J35" si="1">IF(D7=".","",3.5*D7)</f>
        <v>10.846220000000001</v>
      </c>
      <c r="K7" s="13">
        <f t="shared" ref="K7:K35" si="2">IF(J7="","",C7-J7)</f>
        <v>-0.90230000000000032</v>
      </c>
      <c r="L7" s="13">
        <f t="shared" ref="L7:L35" si="3">IF(J7="","",C7+J7)</f>
        <v>20.790140000000001</v>
      </c>
      <c r="N7" s="10" t="s">
        <v>22</v>
      </c>
      <c r="O7" s="12">
        <v>5032</v>
      </c>
      <c r="P7" s="12">
        <v>9.9439200000000003</v>
      </c>
      <c r="Q7" s="12">
        <v>3.0989200000000001</v>
      </c>
      <c r="R7" s="12">
        <v>50038</v>
      </c>
      <c r="S7" s="12">
        <v>2.52</v>
      </c>
      <c r="T7" s="12">
        <v>41.85</v>
      </c>
      <c r="U7" s="12" t="s">
        <v>22</v>
      </c>
      <c r="V7" s="12"/>
      <c r="W7" s="13">
        <f t="shared" ref="W7:W35" si="4">IF(Q7=".","",3.5*Q7)</f>
        <v>10.846220000000001</v>
      </c>
      <c r="X7" s="13">
        <f t="shared" ref="X7:X35" si="5">IF(W7="","",P7-W7)</f>
        <v>-0.90230000000000032</v>
      </c>
      <c r="Y7" s="14">
        <f t="shared" ref="Y7:Y35" si="6">IF(W7="","",P7+W7)</f>
        <v>20.790140000000001</v>
      </c>
      <c r="AA7" s="10" t="s">
        <v>22</v>
      </c>
      <c r="AB7" s="12">
        <v>4982</v>
      </c>
      <c r="AC7" s="12">
        <v>9.7695100000000004</v>
      </c>
      <c r="AD7" s="12">
        <v>2.5115799999999999</v>
      </c>
      <c r="AE7" s="12">
        <v>48672</v>
      </c>
      <c r="AF7" s="12">
        <v>2.52</v>
      </c>
      <c r="AG7" s="12">
        <v>20.77</v>
      </c>
      <c r="AH7" s="12" t="s">
        <v>22</v>
      </c>
      <c r="AI7" s="4"/>
      <c r="AJ7" s="13">
        <f t="shared" ref="AJ7:AJ35" si="7">IF(AD7=".","",3.5*AD7)</f>
        <v>8.7905300000000004</v>
      </c>
      <c r="AK7" s="13">
        <f t="shared" ref="AK7:AK35" si="8">IF(AJ7="","",AC7-AJ7)</f>
        <v>0.97897999999999996</v>
      </c>
      <c r="AL7" s="14">
        <f t="shared" ref="AL7:AL35" si="9">IF(AJ7="","",AC7+AJ7)</f>
        <v>18.560040000000001</v>
      </c>
      <c r="AM7" s="4"/>
      <c r="AN7" s="10" t="s">
        <v>22</v>
      </c>
      <c r="AO7" s="12">
        <v>4961</v>
      </c>
      <c r="AP7" s="12">
        <v>9.7288099999999993</v>
      </c>
      <c r="AQ7" s="12">
        <v>2.4372799999999999</v>
      </c>
      <c r="AR7" s="12">
        <v>48265</v>
      </c>
      <c r="AS7" s="12">
        <v>2.52</v>
      </c>
      <c r="AT7" s="12">
        <v>18.559999999999999</v>
      </c>
      <c r="AU7" s="12"/>
      <c r="AW7" s="15" t="str">
        <f t="shared" si="0"/>
        <v>Ash</v>
      </c>
      <c r="AX7" s="16">
        <f t="shared" ref="AX7:AX35" si="10">AO7-O7</f>
        <v>-71</v>
      </c>
      <c r="AY7" s="17">
        <f t="shared" ref="AY7:AY35" si="11">IF(AX7&lt;&gt;0,AX7/O7,0)</f>
        <v>-1.4109697933227345E-2</v>
      </c>
      <c r="AZ7" s="18">
        <f t="shared" ref="AZ7:AZ35" si="12">IF((AND(AP7&lt;&gt;".",P7&lt;&gt;".")),AP7-P7,".")</f>
        <v>-0.21511000000000102</v>
      </c>
      <c r="BA7" s="17">
        <f t="shared" ref="BA7:BA35" si="13">IF((AND(P7 &lt;&gt;".",AZ7&lt;&gt;".")),AZ7/P7,".")</f>
        <v>-2.1632314017007478E-2</v>
      </c>
      <c r="BB7" s="18">
        <f t="shared" ref="BB7:BB35" si="14">IF((AND(Q7&lt;&gt;".",AQ7&lt;&gt;".")),AQ7-Q7,".")</f>
        <v>-0.66164000000000023</v>
      </c>
      <c r="BC7" s="17">
        <f t="shared" ref="BC7:BC35" si="15">IF((AND(BB7&lt;&gt;".",Q7&lt;&gt;".")),BB7/Q7,".")</f>
        <v>-0.21350664102332431</v>
      </c>
    </row>
    <row r="8" spans="1:55" ht="15.75" x14ac:dyDescent="0.25">
      <c r="A8" s="10" t="s">
        <v>23</v>
      </c>
      <c r="B8" s="12">
        <v>5385</v>
      </c>
      <c r="C8" s="12">
        <v>58.102690000000003</v>
      </c>
      <c r="D8" s="12">
        <v>4.5113000000000003</v>
      </c>
      <c r="E8" s="12">
        <v>312883</v>
      </c>
      <c r="F8" s="12">
        <v>29</v>
      </c>
      <c r="G8" s="12">
        <v>76</v>
      </c>
      <c r="H8" s="12" t="s">
        <v>23</v>
      </c>
      <c r="I8" s="12"/>
      <c r="J8" s="13">
        <f t="shared" si="1"/>
        <v>15.789550000000002</v>
      </c>
      <c r="K8" s="13">
        <f t="shared" si="2"/>
        <v>42.313140000000004</v>
      </c>
      <c r="L8" s="13">
        <f t="shared" si="3"/>
        <v>73.892240000000001</v>
      </c>
      <c r="N8" s="10" t="s">
        <v>23</v>
      </c>
      <c r="O8" s="12">
        <v>5385</v>
      </c>
      <c r="P8" s="12">
        <v>58.102690000000003</v>
      </c>
      <c r="Q8" s="12">
        <v>4.5113000000000003</v>
      </c>
      <c r="R8" s="12">
        <v>312883</v>
      </c>
      <c r="S8" s="12">
        <v>29</v>
      </c>
      <c r="T8" s="12">
        <v>76</v>
      </c>
      <c r="U8" s="12" t="s">
        <v>23</v>
      </c>
      <c r="V8" s="12"/>
      <c r="W8" s="13">
        <f t="shared" si="4"/>
        <v>15.789550000000002</v>
      </c>
      <c r="X8" s="14">
        <f t="shared" si="5"/>
        <v>42.313140000000004</v>
      </c>
      <c r="Y8" s="14">
        <f t="shared" si="6"/>
        <v>73.892240000000001</v>
      </c>
      <c r="AA8" s="10" t="s">
        <v>23</v>
      </c>
      <c r="AB8" s="12">
        <v>5357</v>
      </c>
      <c r="AC8" s="12">
        <v>58.178460000000001</v>
      </c>
      <c r="AD8" s="12">
        <v>4.2945000000000002</v>
      </c>
      <c r="AE8" s="12">
        <v>311662</v>
      </c>
      <c r="AF8" s="12">
        <v>43</v>
      </c>
      <c r="AG8" s="12">
        <v>73</v>
      </c>
      <c r="AH8" s="12" t="s">
        <v>23</v>
      </c>
      <c r="AI8" s="4"/>
      <c r="AJ8" s="13">
        <f t="shared" si="7"/>
        <v>15.030750000000001</v>
      </c>
      <c r="AK8" s="14">
        <f t="shared" si="8"/>
        <v>43.147710000000004</v>
      </c>
      <c r="AL8" s="13">
        <f t="shared" si="9"/>
        <v>73.209209999999999</v>
      </c>
      <c r="AM8" s="4"/>
      <c r="AN8" s="10" t="s">
        <v>23</v>
      </c>
      <c r="AO8" s="12">
        <v>5354</v>
      </c>
      <c r="AP8" s="12">
        <v>58.186959999999999</v>
      </c>
      <c r="AQ8" s="12">
        <v>4.28064</v>
      </c>
      <c r="AR8" s="12">
        <v>311533</v>
      </c>
      <c r="AS8" s="12">
        <v>44</v>
      </c>
      <c r="AT8" s="12">
        <v>73</v>
      </c>
      <c r="AU8" s="12"/>
      <c r="AW8" s="15" t="str">
        <f t="shared" si="0"/>
        <v>TDN</v>
      </c>
      <c r="AX8" s="16">
        <f t="shared" si="10"/>
        <v>-31</v>
      </c>
      <c r="AY8" s="17">
        <f t="shared" si="11"/>
        <v>-5.7567316620241414E-3</v>
      </c>
      <c r="AZ8" s="18">
        <f t="shared" si="12"/>
        <v>8.4269999999996514E-2</v>
      </c>
      <c r="BA8" s="17">
        <f t="shared" si="13"/>
        <v>1.4503631415343507E-3</v>
      </c>
      <c r="BB8" s="18">
        <f t="shared" si="14"/>
        <v>-0.23066000000000031</v>
      </c>
      <c r="BC8" s="17">
        <f t="shared" si="15"/>
        <v>-5.1129386207966726E-2</v>
      </c>
    </row>
    <row r="9" spans="1:55" ht="15.75" x14ac:dyDescent="0.25">
      <c r="A9" s="10" t="s">
        <v>24</v>
      </c>
      <c r="B9" s="12">
        <v>5385</v>
      </c>
      <c r="C9" s="12">
        <v>2.5994000000000002</v>
      </c>
      <c r="D9" s="12">
        <v>0.20183000000000001</v>
      </c>
      <c r="E9" s="12">
        <v>13998</v>
      </c>
      <c r="F9" s="12">
        <v>1.32</v>
      </c>
      <c r="G9" s="12">
        <v>3.62</v>
      </c>
      <c r="H9" s="12" t="s">
        <v>24</v>
      </c>
      <c r="I9" s="12"/>
      <c r="J9" s="13">
        <f t="shared" si="1"/>
        <v>0.70640500000000006</v>
      </c>
      <c r="K9" s="13">
        <f t="shared" si="2"/>
        <v>1.892995</v>
      </c>
      <c r="L9" s="13">
        <f t="shared" si="3"/>
        <v>3.3058050000000003</v>
      </c>
      <c r="N9" s="10" t="s">
        <v>24</v>
      </c>
      <c r="O9" s="12">
        <v>5385</v>
      </c>
      <c r="P9" s="12">
        <v>2.5994000000000002</v>
      </c>
      <c r="Q9" s="12">
        <v>0.20183000000000001</v>
      </c>
      <c r="R9" s="12">
        <v>13998</v>
      </c>
      <c r="S9" s="12">
        <v>1.32</v>
      </c>
      <c r="T9" s="12">
        <v>3.62</v>
      </c>
      <c r="U9" s="12" t="s">
        <v>24</v>
      </c>
      <c r="V9" s="12"/>
      <c r="W9" s="13">
        <f t="shared" si="4"/>
        <v>0.70640500000000006</v>
      </c>
      <c r="X9" s="14">
        <f t="shared" si="5"/>
        <v>1.892995</v>
      </c>
      <c r="Y9" s="14">
        <f t="shared" si="6"/>
        <v>3.3058050000000003</v>
      </c>
      <c r="AA9" s="10" t="s">
        <v>24</v>
      </c>
      <c r="AB9" s="12">
        <v>5360</v>
      </c>
      <c r="AC9" s="12">
        <v>2.60093</v>
      </c>
      <c r="AD9" s="12">
        <v>0.19328000000000001</v>
      </c>
      <c r="AE9" s="12">
        <v>13941</v>
      </c>
      <c r="AF9" s="12">
        <v>1.9</v>
      </c>
      <c r="AG9" s="12">
        <v>3.29</v>
      </c>
      <c r="AH9" s="12" t="s">
        <v>24</v>
      </c>
      <c r="AI9" s="4"/>
      <c r="AJ9" s="13">
        <f t="shared" si="7"/>
        <v>0.67647999999999997</v>
      </c>
      <c r="AK9" s="14">
        <f t="shared" si="8"/>
        <v>1.92445</v>
      </c>
      <c r="AL9" s="14">
        <f t="shared" si="9"/>
        <v>3.2774099999999997</v>
      </c>
      <c r="AM9" s="4"/>
      <c r="AN9" s="10" t="s">
        <v>24</v>
      </c>
      <c r="AO9" s="12">
        <v>5354</v>
      </c>
      <c r="AP9" s="12">
        <v>2.6014499999999998</v>
      </c>
      <c r="AQ9" s="12">
        <v>0.19198000000000001</v>
      </c>
      <c r="AR9" s="12">
        <v>13928</v>
      </c>
      <c r="AS9" s="12">
        <v>1.93</v>
      </c>
      <c r="AT9" s="12">
        <v>3.27</v>
      </c>
      <c r="AU9" s="12"/>
      <c r="AW9" s="15" t="str">
        <f t="shared" si="0"/>
        <v>DE</v>
      </c>
      <c r="AX9" s="16">
        <f t="shared" si="10"/>
        <v>-31</v>
      </c>
      <c r="AY9" s="17">
        <f t="shared" si="11"/>
        <v>-5.7567316620241414E-3</v>
      </c>
      <c r="AZ9" s="18">
        <f t="shared" si="12"/>
        <v>2.0499999999996632E-3</v>
      </c>
      <c r="BA9" s="17">
        <f t="shared" si="13"/>
        <v>7.886435331228988E-4</v>
      </c>
      <c r="BB9" s="18">
        <f t="shared" si="14"/>
        <v>-9.8499999999999976E-3</v>
      </c>
      <c r="BC9" s="17">
        <f t="shared" si="15"/>
        <v>-4.8803448446712569E-2</v>
      </c>
    </row>
    <row r="10" spans="1:55" ht="15.75" x14ac:dyDescent="0.25">
      <c r="A10" s="10" t="s">
        <v>25</v>
      </c>
      <c r="B10" s="12">
        <v>5385</v>
      </c>
      <c r="C10" s="12">
        <v>2.1791800000000001</v>
      </c>
      <c r="D10" s="12">
        <v>0.20547000000000001</v>
      </c>
      <c r="E10" s="12">
        <v>11735</v>
      </c>
      <c r="F10" s="12">
        <v>0.88</v>
      </c>
      <c r="G10" s="12">
        <v>3.21</v>
      </c>
      <c r="H10" s="12" t="s">
        <v>25</v>
      </c>
      <c r="I10" s="12"/>
      <c r="J10" s="13">
        <f t="shared" si="1"/>
        <v>0.71914500000000003</v>
      </c>
      <c r="K10" s="13">
        <f t="shared" si="2"/>
        <v>1.460035</v>
      </c>
      <c r="L10" s="13">
        <f t="shared" si="3"/>
        <v>2.8983250000000003</v>
      </c>
      <c r="N10" s="10" t="s">
        <v>25</v>
      </c>
      <c r="O10" s="12">
        <v>5385</v>
      </c>
      <c r="P10" s="12">
        <v>2.1791800000000001</v>
      </c>
      <c r="Q10" s="12">
        <v>0.20547000000000001</v>
      </c>
      <c r="R10" s="12">
        <v>11735</v>
      </c>
      <c r="S10" s="12">
        <v>0.88</v>
      </c>
      <c r="T10" s="12">
        <v>3.21</v>
      </c>
      <c r="U10" s="12" t="s">
        <v>25</v>
      </c>
      <c r="V10" s="12"/>
      <c r="W10" s="13">
        <f t="shared" si="4"/>
        <v>0.71914500000000003</v>
      </c>
      <c r="X10" s="14">
        <f t="shared" si="5"/>
        <v>1.460035</v>
      </c>
      <c r="Y10" s="14">
        <f t="shared" si="6"/>
        <v>2.8983250000000003</v>
      </c>
      <c r="AA10" s="10" t="s">
        <v>25</v>
      </c>
      <c r="AB10" s="12">
        <v>5360</v>
      </c>
      <c r="AC10" s="12">
        <v>2.18072</v>
      </c>
      <c r="AD10" s="12">
        <v>0.19686000000000001</v>
      </c>
      <c r="AE10" s="12">
        <v>11689</v>
      </c>
      <c r="AF10" s="12">
        <v>1.47</v>
      </c>
      <c r="AG10" s="12">
        <v>2.88</v>
      </c>
      <c r="AH10" s="12" t="s">
        <v>25</v>
      </c>
      <c r="AI10" s="4"/>
      <c r="AJ10" s="13">
        <f t="shared" si="7"/>
        <v>0.68901000000000001</v>
      </c>
      <c r="AK10" s="14">
        <f t="shared" si="8"/>
        <v>1.4917099999999999</v>
      </c>
      <c r="AL10" s="14">
        <f t="shared" si="9"/>
        <v>2.8697300000000001</v>
      </c>
      <c r="AM10" s="4"/>
      <c r="AN10" s="10" t="s">
        <v>25</v>
      </c>
      <c r="AO10" s="12">
        <v>5354</v>
      </c>
      <c r="AP10" s="12">
        <v>2.1812499999999999</v>
      </c>
      <c r="AQ10" s="12">
        <v>0.19555</v>
      </c>
      <c r="AR10" s="12">
        <v>11678</v>
      </c>
      <c r="AS10" s="12">
        <v>1.5</v>
      </c>
      <c r="AT10" s="12">
        <v>2.86</v>
      </c>
      <c r="AU10" s="12"/>
      <c r="AW10" s="15" t="str">
        <f t="shared" si="0"/>
        <v>ME</v>
      </c>
      <c r="AX10" s="16">
        <f t="shared" si="10"/>
        <v>-31</v>
      </c>
      <c r="AY10" s="17">
        <f t="shared" si="11"/>
        <v>-5.7567316620241414E-3</v>
      </c>
      <c r="AZ10" s="18">
        <f t="shared" si="12"/>
        <v>2.0699999999997942E-3</v>
      </c>
      <c r="BA10" s="17">
        <f t="shared" si="13"/>
        <v>9.4989858570645568E-4</v>
      </c>
      <c r="BB10" s="18">
        <f t="shared" si="14"/>
        <v>-9.9200000000000121E-3</v>
      </c>
      <c r="BC10" s="17">
        <f t="shared" si="15"/>
        <v>-4.8279554192826257E-2</v>
      </c>
    </row>
    <row r="11" spans="1:55" ht="15.75" x14ac:dyDescent="0.25">
      <c r="A11" s="10" t="s">
        <v>26</v>
      </c>
      <c r="B11" s="12">
        <v>5387</v>
      </c>
      <c r="C11" s="12">
        <v>1.25726</v>
      </c>
      <c r="D11" s="12">
        <v>0.18049000000000001</v>
      </c>
      <c r="E11" s="12">
        <v>6773</v>
      </c>
      <c r="F11" s="12">
        <v>0.13</v>
      </c>
      <c r="G11" s="12">
        <v>1.84</v>
      </c>
      <c r="H11" s="12" t="s">
        <v>26</v>
      </c>
      <c r="I11" s="12"/>
      <c r="J11" s="13">
        <f t="shared" si="1"/>
        <v>0.63171500000000003</v>
      </c>
      <c r="K11" s="13">
        <f t="shared" si="2"/>
        <v>0.62554500000000002</v>
      </c>
      <c r="L11" s="13">
        <f t="shared" si="3"/>
        <v>1.8889750000000001</v>
      </c>
      <c r="N11" s="10" t="s">
        <v>26</v>
      </c>
      <c r="O11" s="12">
        <v>5387</v>
      </c>
      <c r="P11" s="12">
        <v>1.25726</v>
      </c>
      <c r="Q11" s="12">
        <v>0.18049000000000001</v>
      </c>
      <c r="R11" s="12">
        <v>6773</v>
      </c>
      <c r="S11" s="12">
        <v>0.13</v>
      </c>
      <c r="T11" s="12">
        <v>1.84</v>
      </c>
      <c r="U11" s="12" t="s">
        <v>26</v>
      </c>
      <c r="V11" s="12"/>
      <c r="W11" s="13">
        <f t="shared" si="4"/>
        <v>0.63171500000000003</v>
      </c>
      <c r="X11" s="14">
        <f t="shared" si="5"/>
        <v>0.62554500000000002</v>
      </c>
      <c r="Y11" s="13">
        <f t="shared" si="6"/>
        <v>1.8889750000000001</v>
      </c>
      <c r="AA11" s="10" t="s">
        <v>26</v>
      </c>
      <c r="AB11" s="12">
        <v>5364</v>
      </c>
      <c r="AC11" s="12">
        <v>1.26047</v>
      </c>
      <c r="AD11" s="12">
        <v>0.17383999999999999</v>
      </c>
      <c r="AE11" s="12">
        <v>6761</v>
      </c>
      <c r="AF11" s="12">
        <v>0.64</v>
      </c>
      <c r="AG11" s="12">
        <v>1.84</v>
      </c>
      <c r="AH11" s="12" t="s">
        <v>26</v>
      </c>
      <c r="AI11" s="4"/>
      <c r="AJ11" s="13">
        <f t="shared" si="7"/>
        <v>0.60843999999999998</v>
      </c>
      <c r="AK11" s="14">
        <f t="shared" si="8"/>
        <v>0.65203</v>
      </c>
      <c r="AL11" s="13">
        <f t="shared" si="9"/>
        <v>1.8689100000000001</v>
      </c>
      <c r="AM11" s="4"/>
      <c r="AN11" s="10" t="s">
        <v>26</v>
      </c>
      <c r="AO11" s="12">
        <v>5362</v>
      </c>
      <c r="AP11" s="12">
        <v>1.2606999999999999</v>
      </c>
      <c r="AQ11" s="12">
        <v>0.17346</v>
      </c>
      <c r="AR11" s="12">
        <v>6760</v>
      </c>
      <c r="AS11" s="12">
        <v>0.68</v>
      </c>
      <c r="AT11" s="12">
        <v>1.84</v>
      </c>
      <c r="AU11" s="12"/>
      <c r="AW11" s="15" t="str">
        <f t="shared" si="0"/>
        <v>NEM</v>
      </c>
      <c r="AX11" s="16">
        <f t="shared" si="10"/>
        <v>-25</v>
      </c>
      <c r="AY11" s="17">
        <f t="shared" si="11"/>
        <v>-4.6408019305736034E-3</v>
      </c>
      <c r="AZ11" s="18">
        <f t="shared" si="12"/>
        <v>3.4399999999998876E-3</v>
      </c>
      <c r="BA11" s="17">
        <f t="shared" si="13"/>
        <v>2.7361086807819283E-3</v>
      </c>
      <c r="BB11" s="18">
        <f t="shared" si="14"/>
        <v>-7.0300000000000085E-3</v>
      </c>
      <c r="BC11" s="17">
        <f t="shared" si="15"/>
        <v>-3.8949526289545171E-2</v>
      </c>
    </row>
    <row r="12" spans="1:55" ht="15.75" x14ac:dyDescent="0.25">
      <c r="A12" s="10" t="s">
        <v>27</v>
      </c>
      <c r="B12" s="12">
        <v>5379</v>
      </c>
      <c r="C12" s="12">
        <v>0.68840000000000001</v>
      </c>
      <c r="D12" s="12">
        <v>0.16211</v>
      </c>
      <c r="E12" s="12">
        <v>3703</v>
      </c>
      <c r="F12" s="12">
        <v>0.01</v>
      </c>
      <c r="G12" s="12">
        <v>1.21</v>
      </c>
      <c r="H12" s="12" t="s">
        <v>27</v>
      </c>
      <c r="I12" s="12"/>
      <c r="J12" s="13">
        <f t="shared" si="1"/>
        <v>0.56738500000000003</v>
      </c>
      <c r="K12" s="13">
        <f t="shared" si="2"/>
        <v>0.12101499999999998</v>
      </c>
      <c r="L12" s="13">
        <f t="shared" si="3"/>
        <v>1.2557849999999999</v>
      </c>
      <c r="N12" s="10" t="s">
        <v>27</v>
      </c>
      <c r="O12" s="12">
        <v>5379</v>
      </c>
      <c r="P12" s="12">
        <v>0.68840000000000001</v>
      </c>
      <c r="Q12" s="12">
        <v>0.16211</v>
      </c>
      <c r="R12" s="12">
        <v>3703</v>
      </c>
      <c r="S12" s="12">
        <v>0.01</v>
      </c>
      <c r="T12" s="12">
        <v>1.21</v>
      </c>
      <c r="U12" s="12" t="s">
        <v>27</v>
      </c>
      <c r="V12" s="12"/>
      <c r="W12" s="13">
        <f t="shared" si="4"/>
        <v>0.56738500000000003</v>
      </c>
      <c r="X12" s="14">
        <f t="shared" si="5"/>
        <v>0.12101499999999998</v>
      </c>
      <c r="Y12" s="13">
        <f t="shared" si="6"/>
        <v>1.2557849999999999</v>
      </c>
      <c r="AA12" s="10" t="s">
        <v>27</v>
      </c>
      <c r="AB12" s="12">
        <v>5362</v>
      </c>
      <c r="AC12" s="12">
        <v>0.69035000000000002</v>
      </c>
      <c r="AD12" s="12">
        <v>0.15862999999999999</v>
      </c>
      <c r="AE12" s="12">
        <v>3702</v>
      </c>
      <c r="AF12" s="12">
        <v>0.15</v>
      </c>
      <c r="AG12" s="12">
        <v>1.21</v>
      </c>
      <c r="AH12" s="12" t="s">
        <v>27</v>
      </c>
      <c r="AI12" s="4"/>
      <c r="AJ12" s="13">
        <f t="shared" si="7"/>
        <v>0.55520499999999995</v>
      </c>
      <c r="AK12" s="13">
        <f t="shared" si="8"/>
        <v>0.13514500000000007</v>
      </c>
      <c r="AL12" s="13">
        <f t="shared" si="9"/>
        <v>1.245555</v>
      </c>
      <c r="AM12" s="4"/>
      <c r="AN12" s="10" t="s">
        <v>27</v>
      </c>
      <c r="AO12" s="12">
        <v>5362</v>
      </c>
      <c r="AP12" s="12">
        <v>0.69035000000000002</v>
      </c>
      <c r="AQ12" s="12">
        <v>0.15862999999999999</v>
      </c>
      <c r="AR12" s="12">
        <v>3702</v>
      </c>
      <c r="AS12" s="12">
        <v>0.15</v>
      </c>
      <c r="AT12" s="12">
        <v>1.21</v>
      </c>
      <c r="AU12" s="12"/>
      <c r="AW12" s="15" t="str">
        <f t="shared" si="0"/>
        <v>NEG</v>
      </c>
      <c r="AX12" s="16">
        <f t="shared" si="10"/>
        <v>-17</v>
      </c>
      <c r="AY12" s="17">
        <f t="shared" si="11"/>
        <v>-3.160438743260829E-3</v>
      </c>
      <c r="AZ12" s="18">
        <f t="shared" si="12"/>
        <v>1.9500000000000073E-3</v>
      </c>
      <c r="BA12" s="17">
        <f t="shared" si="13"/>
        <v>2.8326554328878665E-3</v>
      </c>
      <c r="BB12" s="18">
        <f t="shared" si="14"/>
        <v>-3.4800000000000109E-3</v>
      </c>
      <c r="BC12" s="17">
        <f t="shared" si="15"/>
        <v>-2.1466905187835488E-2</v>
      </c>
    </row>
    <row r="13" spans="1:55" ht="15.75" x14ac:dyDescent="0.25">
      <c r="A13" s="10" t="s">
        <v>28</v>
      </c>
      <c r="B13" s="12">
        <v>4930</v>
      </c>
      <c r="C13" s="12">
        <v>3.5373199999999998</v>
      </c>
      <c r="D13" s="12">
        <v>3.4346999999999999</v>
      </c>
      <c r="E13" s="12">
        <v>17439</v>
      </c>
      <c r="F13" s="12">
        <v>0.1</v>
      </c>
      <c r="G13" s="12">
        <v>36.799999999999997</v>
      </c>
      <c r="H13" s="12" t="s">
        <v>28</v>
      </c>
      <c r="I13" s="12"/>
      <c r="J13" s="13">
        <f t="shared" si="1"/>
        <v>12.02145</v>
      </c>
      <c r="K13" s="13">
        <f t="shared" si="2"/>
        <v>-8.4841300000000004</v>
      </c>
      <c r="L13" s="13">
        <f t="shared" si="3"/>
        <v>15.558769999999999</v>
      </c>
      <c r="N13" s="10" t="s">
        <v>28</v>
      </c>
      <c r="O13" s="12">
        <v>4930</v>
      </c>
      <c r="P13" s="12">
        <v>3.5373199999999998</v>
      </c>
      <c r="Q13" s="12">
        <v>3.4346999999999999</v>
      </c>
      <c r="R13" s="12">
        <v>17439</v>
      </c>
      <c r="S13" s="12">
        <v>0.1</v>
      </c>
      <c r="T13" s="12">
        <v>36.799999999999997</v>
      </c>
      <c r="U13" s="12" t="s">
        <v>28</v>
      </c>
      <c r="V13" s="12"/>
      <c r="W13" s="13">
        <f t="shared" si="4"/>
        <v>12.02145</v>
      </c>
      <c r="X13" s="13">
        <f t="shared" si="5"/>
        <v>-8.4841300000000004</v>
      </c>
      <c r="Y13" s="14">
        <f t="shared" si="6"/>
        <v>15.558769999999999</v>
      </c>
      <c r="AA13" s="10" t="s">
        <v>28</v>
      </c>
      <c r="AB13" s="12">
        <v>4850</v>
      </c>
      <c r="AC13" s="12">
        <v>3.2766600000000001</v>
      </c>
      <c r="AD13" s="12">
        <v>2.7363300000000002</v>
      </c>
      <c r="AE13" s="12">
        <v>15892</v>
      </c>
      <c r="AF13" s="12">
        <v>0.1</v>
      </c>
      <c r="AG13" s="12">
        <v>15.5</v>
      </c>
      <c r="AH13" s="12" t="s">
        <v>28</v>
      </c>
      <c r="AI13" s="4"/>
      <c r="AJ13" s="13">
        <f t="shared" si="7"/>
        <v>9.5771550000000012</v>
      </c>
      <c r="AK13" s="13">
        <f t="shared" si="8"/>
        <v>-6.3004950000000015</v>
      </c>
      <c r="AL13" s="14">
        <f t="shared" si="9"/>
        <v>12.853815000000001</v>
      </c>
      <c r="AM13" s="4"/>
      <c r="AN13" s="10" t="s">
        <v>28</v>
      </c>
      <c r="AO13" s="12">
        <v>4777</v>
      </c>
      <c r="AP13" s="12">
        <v>3.1134200000000001</v>
      </c>
      <c r="AQ13" s="12">
        <v>2.41282</v>
      </c>
      <c r="AR13" s="12">
        <v>14873</v>
      </c>
      <c r="AS13" s="12">
        <v>0.1</v>
      </c>
      <c r="AT13" s="12">
        <v>12.8</v>
      </c>
      <c r="AU13" s="12"/>
      <c r="AW13" s="15" t="str">
        <f t="shared" si="0"/>
        <v>Starch</v>
      </c>
      <c r="AX13" s="16">
        <f t="shared" si="10"/>
        <v>-153</v>
      </c>
      <c r="AY13" s="17">
        <f t="shared" si="11"/>
        <v>-3.1034482758620689E-2</v>
      </c>
      <c r="AZ13" s="18">
        <f t="shared" si="12"/>
        <v>-0.42389999999999972</v>
      </c>
      <c r="BA13" s="17">
        <f t="shared" si="13"/>
        <v>-0.11983648637951888</v>
      </c>
      <c r="BB13" s="18">
        <f t="shared" si="14"/>
        <v>-1.0218799999999999</v>
      </c>
      <c r="BC13" s="17">
        <f t="shared" si="15"/>
        <v>-0.29751652254927646</v>
      </c>
    </row>
    <row r="14" spans="1:55" ht="15.75" x14ac:dyDescent="0.25">
      <c r="A14" s="10" t="s">
        <v>29</v>
      </c>
      <c r="B14" s="12">
        <v>5048</v>
      </c>
      <c r="C14" s="12">
        <v>3.6756099999999998</v>
      </c>
      <c r="D14" s="12">
        <v>0.77268000000000003</v>
      </c>
      <c r="E14" s="12">
        <v>18554</v>
      </c>
      <c r="F14" s="12">
        <v>0.3</v>
      </c>
      <c r="G14" s="12">
        <v>7.7</v>
      </c>
      <c r="H14" s="12" t="s">
        <v>29</v>
      </c>
      <c r="I14" s="12"/>
      <c r="J14" s="13">
        <f t="shared" si="1"/>
        <v>2.70438</v>
      </c>
      <c r="K14" s="13">
        <f t="shared" si="2"/>
        <v>0.97122999999999982</v>
      </c>
      <c r="L14" s="13">
        <f t="shared" si="3"/>
        <v>6.3799899999999994</v>
      </c>
      <c r="N14" s="10" t="s">
        <v>29</v>
      </c>
      <c r="O14" s="12">
        <v>5048</v>
      </c>
      <c r="P14" s="12">
        <v>3.6756099999999998</v>
      </c>
      <c r="Q14" s="12">
        <v>0.77268000000000003</v>
      </c>
      <c r="R14" s="12">
        <v>18554</v>
      </c>
      <c r="S14" s="12">
        <v>0.3</v>
      </c>
      <c r="T14" s="12">
        <v>7.7</v>
      </c>
      <c r="U14" s="12" t="s">
        <v>29</v>
      </c>
      <c r="V14" s="12"/>
      <c r="W14" s="13">
        <f t="shared" si="4"/>
        <v>2.70438</v>
      </c>
      <c r="X14" s="13">
        <f t="shared" si="5"/>
        <v>0.97122999999999982</v>
      </c>
      <c r="Y14" s="14">
        <f t="shared" si="6"/>
        <v>6.3799899999999994</v>
      </c>
      <c r="AA14" s="10" t="s">
        <v>29</v>
      </c>
      <c r="AB14" s="12">
        <v>5040</v>
      </c>
      <c r="AC14" s="12">
        <v>3.6707100000000001</v>
      </c>
      <c r="AD14" s="12">
        <v>0.76327</v>
      </c>
      <c r="AE14" s="12">
        <v>18500</v>
      </c>
      <c r="AF14" s="12">
        <v>0.3</v>
      </c>
      <c r="AG14" s="12">
        <v>6.3</v>
      </c>
      <c r="AH14" s="12" t="s">
        <v>29</v>
      </c>
      <c r="AI14" s="4"/>
      <c r="AJ14" s="13">
        <f t="shared" si="7"/>
        <v>2.6714449999999998</v>
      </c>
      <c r="AK14" s="14">
        <f t="shared" si="8"/>
        <v>0.99926500000000029</v>
      </c>
      <c r="AL14" s="13">
        <f t="shared" si="9"/>
        <v>6.342155</v>
      </c>
      <c r="AM14" s="4"/>
      <c r="AN14" s="10" t="s">
        <v>29</v>
      </c>
      <c r="AO14" s="19">
        <v>5039</v>
      </c>
      <c r="AP14" s="19">
        <v>3.6713800000000001</v>
      </c>
      <c r="AQ14" s="19">
        <v>0.76187000000000005</v>
      </c>
      <c r="AR14" s="19">
        <v>18500</v>
      </c>
      <c r="AS14" s="19">
        <v>1</v>
      </c>
      <c r="AT14" s="19">
        <v>6.3</v>
      </c>
      <c r="AU14" s="12"/>
      <c r="AW14" s="15" t="str">
        <f t="shared" si="0"/>
        <v>Fat</v>
      </c>
      <c r="AX14" s="16">
        <f t="shared" si="10"/>
        <v>-9</v>
      </c>
      <c r="AY14" s="17">
        <f t="shared" si="11"/>
        <v>-1.7828843106180666E-3</v>
      </c>
      <c r="AZ14" s="18">
        <f t="shared" si="12"/>
        <v>-4.229999999999734E-3</v>
      </c>
      <c r="BA14" s="17">
        <f t="shared" si="13"/>
        <v>-1.150829386142636E-3</v>
      </c>
      <c r="BB14" s="18">
        <f t="shared" si="14"/>
        <v>-1.0809999999999986E-2</v>
      </c>
      <c r="BC14" s="17">
        <f t="shared" si="15"/>
        <v>-1.3990267639902658E-2</v>
      </c>
    </row>
    <row r="15" spans="1:55" ht="15.75" x14ac:dyDescent="0.25">
      <c r="A15" s="10" t="s">
        <v>30</v>
      </c>
      <c r="B15" s="12">
        <v>5397</v>
      </c>
      <c r="C15" s="12">
        <v>58.80057</v>
      </c>
      <c r="D15" s="12">
        <v>5.9417299999999997</v>
      </c>
      <c r="E15" s="12">
        <v>317347</v>
      </c>
      <c r="F15" s="12">
        <v>28.3</v>
      </c>
      <c r="G15" s="12">
        <v>80</v>
      </c>
      <c r="H15" s="12" t="s">
        <v>30</v>
      </c>
      <c r="I15" s="12"/>
      <c r="J15" s="13">
        <f t="shared" si="1"/>
        <v>20.796054999999999</v>
      </c>
      <c r="K15" s="13">
        <f t="shared" si="2"/>
        <v>38.004514999999998</v>
      </c>
      <c r="L15" s="13">
        <f t="shared" si="3"/>
        <v>79.596625000000003</v>
      </c>
      <c r="N15" s="10" t="s">
        <v>30</v>
      </c>
      <c r="O15" s="12">
        <v>5397</v>
      </c>
      <c r="P15" s="12">
        <v>58.80057</v>
      </c>
      <c r="Q15" s="12">
        <v>5.9417299999999997</v>
      </c>
      <c r="R15" s="12">
        <v>317347</v>
      </c>
      <c r="S15" s="12">
        <v>28.3</v>
      </c>
      <c r="T15" s="12">
        <v>80</v>
      </c>
      <c r="U15" s="12" t="s">
        <v>30</v>
      </c>
      <c r="V15" s="12"/>
      <c r="W15" s="13">
        <f t="shared" si="4"/>
        <v>20.796054999999999</v>
      </c>
      <c r="X15" s="13">
        <f t="shared" si="5"/>
        <v>38.004514999999998</v>
      </c>
      <c r="Y15" s="14">
        <f t="shared" si="6"/>
        <v>79.596625000000003</v>
      </c>
      <c r="AA15" s="10" t="s">
        <v>30</v>
      </c>
      <c r="AB15" s="12">
        <v>5396</v>
      </c>
      <c r="AC15" s="12">
        <v>58.79665</v>
      </c>
      <c r="AD15" s="12">
        <v>5.9352600000000004</v>
      </c>
      <c r="AE15" s="12">
        <v>317267</v>
      </c>
      <c r="AF15" s="12">
        <v>28.3</v>
      </c>
      <c r="AG15" s="12">
        <v>79.3</v>
      </c>
      <c r="AH15" s="12" t="s">
        <v>30</v>
      </c>
      <c r="AI15" s="4"/>
      <c r="AJ15" s="13">
        <f t="shared" si="7"/>
        <v>20.773410000000002</v>
      </c>
      <c r="AK15" s="14">
        <f t="shared" si="8"/>
        <v>38.023240000000001</v>
      </c>
      <c r="AL15" s="13">
        <f t="shared" si="9"/>
        <v>79.570059999999998</v>
      </c>
      <c r="AM15" s="4"/>
      <c r="AN15" s="10" t="s">
        <v>30</v>
      </c>
      <c r="AO15" s="12">
        <v>5382</v>
      </c>
      <c r="AP15" s="12">
        <v>58.861150000000002</v>
      </c>
      <c r="AQ15" s="12">
        <v>5.80443</v>
      </c>
      <c r="AR15" s="12">
        <v>316791</v>
      </c>
      <c r="AS15" s="12">
        <v>38.1</v>
      </c>
      <c r="AT15" s="12">
        <v>79.3</v>
      </c>
      <c r="AU15" s="12"/>
      <c r="AW15" s="15" t="str">
        <f t="shared" si="0"/>
        <v>NDF</v>
      </c>
      <c r="AX15" s="16">
        <f t="shared" si="10"/>
        <v>-15</v>
      </c>
      <c r="AY15" s="17">
        <f t="shared" si="11"/>
        <v>-2.7793218454697055E-3</v>
      </c>
      <c r="AZ15" s="18">
        <f t="shared" si="12"/>
        <v>6.0580000000001633E-2</v>
      </c>
      <c r="BA15" s="17">
        <f t="shared" si="13"/>
        <v>1.0302621216087128E-3</v>
      </c>
      <c r="BB15" s="18">
        <f t="shared" si="14"/>
        <v>-0.13729999999999976</v>
      </c>
      <c r="BC15" s="17">
        <f t="shared" si="15"/>
        <v>-2.3107748080104577E-2</v>
      </c>
    </row>
    <row r="16" spans="1:55" ht="15.75" x14ac:dyDescent="0.25">
      <c r="A16" s="10" t="s">
        <v>31</v>
      </c>
      <c r="B16" s="12">
        <v>5389</v>
      </c>
      <c r="C16" s="12">
        <v>38.527369999999998</v>
      </c>
      <c r="D16" s="12">
        <v>4.2897800000000004</v>
      </c>
      <c r="E16" s="12">
        <v>207624</v>
      </c>
      <c r="F16" s="12">
        <v>18.2</v>
      </c>
      <c r="G16" s="12">
        <v>54.6</v>
      </c>
      <c r="H16" s="12" t="s">
        <v>31</v>
      </c>
      <c r="I16" s="12"/>
      <c r="J16" s="13">
        <f t="shared" si="1"/>
        <v>15.014230000000001</v>
      </c>
      <c r="K16" s="13">
        <f t="shared" si="2"/>
        <v>23.513139999999996</v>
      </c>
      <c r="L16" s="13">
        <f t="shared" si="3"/>
        <v>53.541600000000003</v>
      </c>
      <c r="N16" s="10" t="s">
        <v>31</v>
      </c>
      <c r="O16" s="12">
        <v>5389</v>
      </c>
      <c r="P16" s="12">
        <v>38.527369999999998</v>
      </c>
      <c r="Q16" s="12">
        <v>4.2897800000000004</v>
      </c>
      <c r="R16" s="12">
        <v>207624</v>
      </c>
      <c r="S16" s="12">
        <v>18.2</v>
      </c>
      <c r="T16" s="12">
        <v>54.6</v>
      </c>
      <c r="U16" s="12" t="s">
        <v>31</v>
      </c>
      <c r="V16" s="12"/>
      <c r="W16" s="13">
        <f t="shared" si="4"/>
        <v>15.014230000000001</v>
      </c>
      <c r="X16" s="13">
        <f t="shared" si="5"/>
        <v>23.513139999999996</v>
      </c>
      <c r="Y16" s="14">
        <f t="shared" si="6"/>
        <v>53.541600000000003</v>
      </c>
      <c r="AA16" s="10" t="s">
        <v>31</v>
      </c>
      <c r="AB16" s="12">
        <v>5387</v>
      </c>
      <c r="AC16" s="12">
        <v>38.521500000000003</v>
      </c>
      <c r="AD16" s="12">
        <v>4.2797200000000002</v>
      </c>
      <c r="AE16" s="12">
        <v>207515</v>
      </c>
      <c r="AF16" s="12">
        <v>18.2</v>
      </c>
      <c r="AG16" s="12">
        <v>53.5</v>
      </c>
      <c r="AH16" s="12" t="s">
        <v>31</v>
      </c>
      <c r="AI16" s="4"/>
      <c r="AJ16" s="13">
        <f t="shared" si="7"/>
        <v>14.97902</v>
      </c>
      <c r="AK16" s="14">
        <f t="shared" si="8"/>
        <v>23.542480000000005</v>
      </c>
      <c r="AL16" s="13">
        <f t="shared" si="9"/>
        <v>53.500520000000002</v>
      </c>
      <c r="AM16" s="4"/>
      <c r="AN16" s="10" t="s">
        <v>31</v>
      </c>
      <c r="AO16" s="12">
        <v>5371</v>
      </c>
      <c r="AP16" s="12">
        <v>38.573540000000001</v>
      </c>
      <c r="AQ16" s="12">
        <v>4.1774800000000001</v>
      </c>
      <c r="AR16" s="12">
        <v>207179</v>
      </c>
      <c r="AS16" s="12">
        <v>23.6</v>
      </c>
      <c r="AT16" s="12">
        <v>53.5</v>
      </c>
      <c r="AU16" s="12"/>
      <c r="AW16" s="15" t="str">
        <f t="shared" si="0"/>
        <v>ADF</v>
      </c>
      <c r="AX16" s="16">
        <f t="shared" si="10"/>
        <v>-18</v>
      </c>
      <c r="AY16" s="17">
        <f t="shared" si="11"/>
        <v>-3.3401373167563555E-3</v>
      </c>
      <c r="AZ16" s="18">
        <f t="shared" si="12"/>
        <v>4.6170000000003597E-2</v>
      </c>
      <c r="BA16" s="17">
        <f t="shared" si="13"/>
        <v>1.1983688479126294E-3</v>
      </c>
      <c r="BB16" s="18">
        <f t="shared" si="14"/>
        <v>-0.11230000000000029</v>
      </c>
      <c r="BC16" s="17">
        <f t="shared" si="15"/>
        <v>-2.6178498664267229E-2</v>
      </c>
    </row>
    <row r="17" spans="1:55" ht="15.75" x14ac:dyDescent="0.25">
      <c r="A17" s="10" t="s">
        <v>32</v>
      </c>
      <c r="B17" s="12">
        <v>5015</v>
      </c>
      <c r="C17" s="12">
        <v>5.3561699999999997</v>
      </c>
      <c r="D17" s="12">
        <v>1.32762</v>
      </c>
      <c r="E17" s="12">
        <v>26861</v>
      </c>
      <c r="F17" s="12">
        <v>0.7</v>
      </c>
      <c r="G17" s="12">
        <v>14.7</v>
      </c>
      <c r="H17" s="12" t="s">
        <v>32</v>
      </c>
      <c r="I17" s="12"/>
      <c r="J17" s="13">
        <f t="shared" si="1"/>
        <v>4.6466700000000003</v>
      </c>
      <c r="K17" s="13">
        <f t="shared" si="2"/>
        <v>0.70949999999999935</v>
      </c>
      <c r="L17" s="13">
        <f t="shared" si="3"/>
        <v>10.002839999999999</v>
      </c>
      <c r="N17" s="10" t="s">
        <v>32</v>
      </c>
      <c r="O17" s="12">
        <v>5015</v>
      </c>
      <c r="P17" s="12">
        <v>5.3561699999999997</v>
      </c>
      <c r="Q17" s="12">
        <v>1.32762</v>
      </c>
      <c r="R17" s="12">
        <v>26861</v>
      </c>
      <c r="S17" s="12">
        <v>0.7</v>
      </c>
      <c r="T17" s="12">
        <v>14.7</v>
      </c>
      <c r="U17" s="12" t="s">
        <v>32</v>
      </c>
      <c r="V17" s="12"/>
      <c r="W17" s="13">
        <f t="shared" si="4"/>
        <v>4.6466700000000003</v>
      </c>
      <c r="X17" s="14">
        <f t="shared" si="5"/>
        <v>0.70949999999999935</v>
      </c>
      <c r="Y17" s="14">
        <f t="shared" si="6"/>
        <v>10.002839999999999</v>
      </c>
      <c r="AA17" s="10" t="s">
        <v>32</v>
      </c>
      <c r="AB17" s="12">
        <v>4994</v>
      </c>
      <c r="AC17" s="12">
        <v>5.3338400000000004</v>
      </c>
      <c r="AD17" s="12">
        <v>1.2747999999999999</v>
      </c>
      <c r="AE17" s="12">
        <v>26637</v>
      </c>
      <c r="AF17" s="12">
        <v>0.8</v>
      </c>
      <c r="AG17" s="12">
        <v>9.9</v>
      </c>
      <c r="AH17" s="12" t="s">
        <v>32</v>
      </c>
      <c r="AI17" s="4"/>
      <c r="AJ17" s="13">
        <f t="shared" si="7"/>
        <v>4.4618000000000002</v>
      </c>
      <c r="AK17" s="14">
        <f t="shared" si="8"/>
        <v>0.87204000000000015</v>
      </c>
      <c r="AL17" s="14">
        <f t="shared" si="9"/>
        <v>9.7956400000000006</v>
      </c>
      <c r="AM17" s="4"/>
      <c r="AN17" s="10" t="s">
        <v>32</v>
      </c>
      <c r="AO17" s="12">
        <v>4989</v>
      </c>
      <c r="AP17" s="12">
        <v>5.33291</v>
      </c>
      <c r="AQ17" s="12">
        <v>1.2672600000000001</v>
      </c>
      <c r="AR17" s="12">
        <v>26606</v>
      </c>
      <c r="AS17" s="12">
        <v>0.9</v>
      </c>
      <c r="AT17" s="12">
        <v>9.8000000000000007</v>
      </c>
      <c r="AU17" s="12"/>
      <c r="AW17" s="15" t="str">
        <f t="shared" si="0"/>
        <v>Lignin</v>
      </c>
      <c r="AX17" s="16">
        <f t="shared" si="10"/>
        <v>-26</v>
      </c>
      <c r="AY17" s="17">
        <f t="shared" si="11"/>
        <v>-5.1844466600199403E-3</v>
      </c>
      <c r="AZ17" s="18">
        <f t="shared" si="12"/>
        <v>-2.3259999999999614E-2</v>
      </c>
      <c r="BA17" s="17">
        <f t="shared" si="13"/>
        <v>-4.3426552928677795E-3</v>
      </c>
      <c r="BB17" s="18">
        <f t="shared" si="14"/>
        <v>-6.0359999999999969E-2</v>
      </c>
      <c r="BC17" s="17">
        <f t="shared" si="15"/>
        <v>-4.546481673972972E-2</v>
      </c>
    </row>
    <row r="18" spans="1:55" ht="15.75" x14ac:dyDescent="0.25">
      <c r="A18" s="10" t="s">
        <v>33</v>
      </c>
      <c r="B18" s="12">
        <v>5435</v>
      </c>
      <c r="C18" s="12">
        <v>12.939579999999999</v>
      </c>
      <c r="D18" s="12">
        <v>3.44672</v>
      </c>
      <c r="E18" s="12">
        <v>70327</v>
      </c>
      <c r="F18" s="12">
        <v>3.3</v>
      </c>
      <c r="G18" s="12">
        <v>34.5</v>
      </c>
      <c r="H18" s="12" t="s">
        <v>33</v>
      </c>
      <c r="I18" s="12"/>
      <c r="J18" s="13">
        <f t="shared" si="1"/>
        <v>12.06352</v>
      </c>
      <c r="K18" s="13">
        <f t="shared" si="2"/>
        <v>0.87605999999999895</v>
      </c>
      <c r="L18" s="13">
        <f t="shared" si="3"/>
        <v>25.0031</v>
      </c>
      <c r="N18" s="10" t="s">
        <v>33</v>
      </c>
      <c r="O18" s="12">
        <v>5435</v>
      </c>
      <c r="P18" s="12">
        <v>12.939579999999999</v>
      </c>
      <c r="Q18" s="12">
        <v>3.44672</v>
      </c>
      <c r="R18" s="12">
        <v>70327</v>
      </c>
      <c r="S18" s="12">
        <v>3.3</v>
      </c>
      <c r="T18" s="12">
        <v>34.5</v>
      </c>
      <c r="U18" s="12" t="s">
        <v>33</v>
      </c>
      <c r="V18" s="12"/>
      <c r="W18" s="13">
        <f t="shared" si="4"/>
        <v>12.06352</v>
      </c>
      <c r="X18" s="13">
        <f t="shared" si="5"/>
        <v>0.87605999999999895</v>
      </c>
      <c r="Y18" s="14">
        <f t="shared" si="6"/>
        <v>25.0031</v>
      </c>
      <c r="AA18" s="10" t="s">
        <v>33</v>
      </c>
      <c r="AB18" s="12">
        <v>5411</v>
      </c>
      <c r="AC18" s="12">
        <v>12.872479999999999</v>
      </c>
      <c r="AD18" s="12">
        <v>3.2994500000000002</v>
      </c>
      <c r="AE18" s="12">
        <v>69653</v>
      </c>
      <c r="AF18" s="12">
        <v>3.3</v>
      </c>
      <c r="AG18" s="12">
        <v>24.8</v>
      </c>
      <c r="AH18" s="12" t="s">
        <v>33</v>
      </c>
      <c r="AI18" s="4"/>
      <c r="AJ18" s="13">
        <f t="shared" si="7"/>
        <v>11.548075000000001</v>
      </c>
      <c r="AK18" s="13">
        <f t="shared" si="8"/>
        <v>1.3244049999999987</v>
      </c>
      <c r="AL18" s="14">
        <f t="shared" si="9"/>
        <v>24.420555</v>
      </c>
      <c r="AM18" s="4"/>
      <c r="AN18" s="10" t="s">
        <v>33</v>
      </c>
      <c r="AO18" s="12">
        <v>5407</v>
      </c>
      <c r="AP18" s="12">
        <v>12.86375</v>
      </c>
      <c r="AQ18" s="12">
        <v>3.2850100000000002</v>
      </c>
      <c r="AR18" s="12">
        <v>69554</v>
      </c>
      <c r="AS18" s="12">
        <v>3.3</v>
      </c>
      <c r="AT18" s="12">
        <v>24.4</v>
      </c>
      <c r="AU18" s="12"/>
      <c r="AW18" s="15" t="str">
        <f t="shared" si="0"/>
        <v>CP</v>
      </c>
      <c r="AX18" s="16">
        <f t="shared" si="10"/>
        <v>-28</v>
      </c>
      <c r="AY18" s="17">
        <f t="shared" si="11"/>
        <v>-5.1517939282428706E-3</v>
      </c>
      <c r="AZ18" s="18">
        <f t="shared" si="12"/>
        <v>-7.5829999999999842E-2</v>
      </c>
      <c r="BA18" s="17">
        <f t="shared" si="13"/>
        <v>-5.8603138587187409E-3</v>
      </c>
      <c r="BB18" s="18">
        <f t="shared" si="14"/>
        <v>-0.1617099999999998</v>
      </c>
      <c r="BC18" s="17">
        <f t="shared" si="15"/>
        <v>-4.6917068981524403E-2</v>
      </c>
    </row>
    <row r="19" spans="1:55" ht="15.75" x14ac:dyDescent="0.25">
      <c r="A19" s="10" t="s">
        <v>34</v>
      </c>
      <c r="B19" s="12">
        <v>4826</v>
      </c>
      <c r="C19" s="12">
        <v>77.319720000000004</v>
      </c>
      <c r="D19" s="12">
        <v>7.9443599999999996</v>
      </c>
      <c r="E19" s="12">
        <v>373145</v>
      </c>
      <c r="F19" s="12">
        <v>41.63</v>
      </c>
      <c r="G19" s="12">
        <v>94.58</v>
      </c>
      <c r="H19" s="12" t="s">
        <v>34</v>
      </c>
      <c r="I19" s="12"/>
      <c r="J19" s="13">
        <f t="shared" si="1"/>
        <v>27.805259999999997</v>
      </c>
      <c r="K19" s="13">
        <f t="shared" si="2"/>
        <v>49.514460000000007</v>
      </c>
      <c r="L19" s="13">
        <f t="shared" si="3"/>
        <v>105.12497999999999</v>
      </c>
      <c r="N19" s="10" t="s">
        <v>34</v>
      </c>
      <c r="O19" s="12">
        <v>4826</v>
      </c>
      <c r="P19" s="12">
        <v>77.319720000000004</v>
      </c>
      <c r="Q19" s="12">
        <v>7.9443599999999996</v>
      </c>
      <c r="R19" s="12">
        <v>373145</v>
      </c>
      <c r="S19" s="12">
        <v>41.63</v>
      </c>
      <c r="T19" s="12">
        <v>94.58</v>
      </c>
      <c r="U19" s="12" t="s">
        <v>34</v>
      </c>
      <c r="V19" s="12"/>
      <c r="W19" s="13">
        <f t="shared" si="4"/>
        <v>27.805259999999997</v>
      </c>
      <c r="X19" s="14">
        <f t="shared" si="5"/>
        <v>49.514460000000007</v>
      </c>
      <c r="Y19" s="13">
        <f t="shared" si="6"/>
        <v>105.12497999999999</v>
      </c>
      <c r="AA19" s="10" t="s">
        <v>34</v>
      </c>
      <c r="AB19" s="12">
        <v>4805</v>
      </c>
      <c r="AC19" s="12">
        <v>77.455439999999996</v>
      </c>
      <c r="AD19" s="12">
        <v>7.6900500000000003</v>
      </c>
      <c r="AE19" s="12">
        <v>372173</v>
      </c>
      <c r="AF19" s="12">
        <v>49.59</v>
      </c>
      <c r="AG19" s="12">
        <v>94.58</v>
      </c>
      <c r="AH19" s="12" t="s">
        <v>34</v>
      </c>
      <c r="AI19" s="4"/>
      <c r="AJ19" s="13">
        <f t="shared" si="7"/>
        <v>26.915175000000001</v>
      </c>
      <c r="AK19" s="14">
        <f t="shared" si="8"/>
        <v>50.540264999999991</v>
      </c>
      <c r="AL19" s="13">
        <f t="shared" si="9"/>
        <v>104.370615</v>
      </c>
      <c r="AM19" s="4"/>
      <c r="AN19" s="10" t="s">
        <v>34</v>
      </c>
      <c r="AO19" s="12">
        <v>4803</v>
      </c>
      <c r="AP19" s="12">
        <v>77.466849999999994</v>
      </c>
      <c r="AQ19" s="12">
        <v>7.6712899999999999</v>
      </c>
      <c r="AR19" s="12">
        <v>372073</v>
      </c>
      <c r="AS19" s="12">
        <v>50.54</v>
      </c>
      <c r="AT19" s="12">
        <v>94.58</v>
      </c>
      <c r="AU19" s="12"/>
      <c r="AW19" s="15" t="str">
        <f t="shared" si="0"/>
        <v>RDP</v>
      </c>
      <c r="AX19" s="16">
        <f t="shared" si="10"/>
        <v>-23</v>
      </c>
      <c r="AY19" s="17">
        <f t="shared" si="11"/>
        <v>-4.7658516369664316E-3</v>
      </c>
      <c r="AZ19" s="18">
        <f t="shared" si="12"/>
        <v>0.14712999999998999</v>
      </c>
      <c r="BA19" s="17">
        <f t="shared" si="13"/>
        <v>1.9028780756059384E-3</v>
      </c>
      <c r="BB19" s="18">
        <f t="shared" si="14"/>
        <v>-0.2730699999999997</v>
      </c>
      <c r="BC19" s="17">
        <f t="shared" si="15"/>
        <v>-3.4372812913815554E-2</v>
      </c>
    </row>
    <row r="20" spans="1:55" ht="15.75" x14ac:dyDescent="0.25">
      <c r="A20" s="10" t="s">
        <v>35</v>
      </c>
      <c r="B20" s="12">
        <v>4826</v>
      </c>
      <c r="C20" s="12">
        <v>22.529540000000001</v>
      </c>
      <c r="D20" s="12">
        <v>7.9669499999999998</v>
      </c>
      <c r="E20" s="12">
        <v>108728</v>
      </c>
      <c r="F20" s="12">
        <v>5.42</v>
      </c>
      <c r="G20" s="12">
        <v>58.37</v>
      </c>
      <c r="H20" s="12" t="s">
        <v>35</v>
      </c>
      <c r="I20" s="12"/>
      <c r="J20" s="13">
        <f t="shared" si="1"/>
        <v>27.884325</v>
      </c>
      <c r="K20" s="13">
        <f t="shared" si="2"/>
        <v>-5.3547849999999997</v>
      </c>
      <c r="L20" s="13">
        <f t="shared" si="3"/>
        <v>50.413865000000001</v>
      </c>
      <c r="N20" s="10" t="s">
        <v>35</v>
      </c>
      <c r="O20" s="12">
        <v>4826</v>
      </c>
      <c r="P20" s="12">
        <v>22.529540000000001</v>
      </c>
      <c r="Q20" s="12">
        <v>7.9669499999999998</v>
      </c>
      <c r="R20" s="12">
        <v>108728</v>
      </c>
      <c r="S20" s="12">
        <v>5.42</v>
      </c>
      <c r="T20" s="12">
        <v>58.37</v>
      </c>
      <c r="U20" s="12" t="s">
        <v>35</v>
      </c>
      <c r="V20" s="12"/>
      <c r="W20" s="13">
        <f t="shared" si="4"/>
        <v>27.884325</v>
      </c>
      <c r="X20" s="13">
        <f t="shared" si="5"/>
        <v>-5.3547849999999997</v>
      </c>
      <c r="Y20" s="14">
        <f t="shared" si="6"/>
        <v>50.413865000000001</v>
      </c>
      <c r="AA20" s="10" t="s">
        <v>35</v>
      </c>
      <c r="AB20" s="12">
        <v>4805</v>
      </c>
      <c r="AC20" s="12">
        <v>22.393160000000002</v>
      </c>
      <c r="AD20" s="12">
        <v>7.71082</v>
      </c>
      <c r="AE20" s="12">
        <v>107599</v>
      </c>
      <c r="AF20" s="12">
        <v>5.42</v>
      </c>
      <c r="AG20" s="12">
        <v>50.41</v>
      </c>
      <c r="AH20" s="12" t="s">
        <v>35</v>
      </c>
      <c r="AI20" s="4"/>
      <c r="AJ20" s="13">
        <f t="shared" si="7"/>
        <v>26.987870000000001</v>
      </c>
      <c r="AK20" s="13">
        <f t="shared" si="8"/>
        <v>-4.5947099999999992</v>
      </c>
      <c r="AL20" s="14">
        <f t="shared" si="9"/>
        <v>49.381030000000003</v>
      </c>
      <c r="AM20" s="4"/>
      <c r="AN20" s="10" t="s">
        <v>35</v>
      </c>
      <c r="AO20" s="12">
        <v>4802</v>
      </c>
      <c r="AP20" s="12">
        <v>22.376049999999999</v>
      </c>
      <c r="AQ20" s="12">
        <v>7.68276</v>
      </c>
      <c r="AR20" s="12">
        <v>107450</v>
      </c>
      <c r="AS20" s="12">
        <v>5.42</v>
      </c>
      <c r="AT20" s="12">
        <v>49.23</v>
      </c>
      <c r="AU20" s="12"/>
      <c r="AW20" s="15" t="str">
        <f t="shared" si="0"/>
        <v>RUP</v>
      </c>
      <c r="AX20" s="16">
        <f t="shared" si="10"/>
        <v>-24</v>
      </c>
      <c r="AY20" s="17">
        <f t="shared" si="11"/>
        <v>-4.9730625777041028E-3</v>
      </c>
      <c r="AZ20" s="18">
        <f t="shared" si="12"/>
        <v>-0.15349000000000146</v>
      </c>
      <c r="BA20" s="17">
        <f t="shared" si="13"/>
        <v>-6.8128332846565647E-3</v>
      </c>
      <c r="BB20" s="18">
        <f t="shared" si="14"/>
        <v>-0.28418999999999972</v>
      </c>
      <c r="BC20" s="17">
        <f t="shared" si="15"/>
        <v>-3.5671116299211082E-2</v>
      </c>
    </row>
    <row r="21" spans="1:55" ht="30" x14ac:dyDescent="0.25">
      <c r="A21" s="10" t="s">
        <v>36</v>
      </c>
      <c r="B21" s="12">
        <v>5156</v>
      </c>
      <c r="C21" s="12">
        <v>63.149070000000002</v>
      </c>
      <c r="D21" s="12">
        <v>10.37575</v>
      </c>
      <c r="E21" s="12">
        <v>325597</v>
      </c>
      <c r="F21" s="12">
        <v>7.86</v>
      </c>
      <c r="G21" s="12">
        <v>89.15</v>
      </c>
      <c r="H21" s="12" t="s">
        <v>36</v>
      </c>
      <c r="I21" s="12"/>
      <c r="J21" s="13">
        <f t="shared" si="1"/>
        <v>36.315125000000002</v>
      </c>
      <c r="K21" s="13">
        <f t="shared" si="2"/>
        <v>26.833945</v>
      </c>
      <c r="L21" s="13">
        <f t="shared" si="3"/>
        <v>99.464195000000004</v>
      </c>
      <c r="N21" s="10" t="s">
        <v>36</v>
      </c>
      <c r="O21" s="12">
        <v>5156</v>
      </c>
      <c r="P21" s="12">
        <v>63.149070000000002</v>
      </c>
      <c r="Q21" s="12">
        <v>10.37575</v>
      </c>
      <c r="R21" s="12">
        <v>325597</v>
      </c>
      <c r="S21" s="12">
        <v>7.86</v>
      </c>
      <c r="T21" s="12">
        <v>89.15</v>
      </c>
      <c r="U21" s="12" t="s">
        <v>36</v>
      </c>
      <c r="V21" s="12"/>
      <c r="W21" s="13">
        <f t="shared" si="4"/>
        <v>36.315125000000002</v>
      </c>
      <c r="X21" s="14">
        <f t="shared" si="5"/>
        <v>26.833945</v>
      </c>
      <c r="Y21" s="13">
        <f t="shared" si="6"/>
        <v>99.464195000000004</v>
      </c>
      <c r="AA21" s="10" t="s">
        <v>36</v>
      </c>
      <c r="AB21" s="12">
        <v>5126</v>
      </c>
      <c r="AC21" s="12">
        <v>63.387790000000003</v>
      </c>
      <c r="AD21" s="12">
        <v>9.9204399999999993</v>
      </c>
      <c r="AE21" s="12">
        <v>324926</v>
      </c>
      <c r="AF21" s="12">
        <v>26.89</v>
      </c>
      <c r="AG21" s="12">
        <v>89.15</v>
      </c>
      <c r="AH21" s="12" t="s">
        <v>36</v>
      </c>
      <c r="AI21" s="4"/>
      <c r="AJ21" s="13">
        <f t="shared" si="7"/>
        <v>34.721539999999997</v>
      </c>
      <c r="AK21" s="14">
        <f t="shared" si="8"/>
        <v>28.666250000000005</v>
      </c>
      <c r="AL21" s="13">
        <f t="shared" si="9"/>
        <v>98.10933</v>
      </c>
      <c r="AM21" s="4"/>
      <c r="AN21" s="10" t="s">
        <v>36</v>
      </c>
      <c r="AO21" s="12">
        <v>5120</v>
      </c>
      <c r="AP21" s="12">
        <v>63.429960000000001</v>
      </c>
      <c r="AQ21" s="12">
        <v>9.8494100000000007</v>
      </c>
      <c r="AR21" s="12">
        <v>324761</v>
      </c>
      <c r="AS21" s="12">
        <v>28.86</v>
      </c>
      <c r="AT21" s="12">
        <v>89.15</v>
      </c>
      <c r="AU21" s="12"/>
      <c r="AW21" s="15" t="str">
        <f t="shared" si="0"/>
        <v>Sol_Protein</v>
      </c>
      <c r="AX21" s="16">
        <f t="shared" si="10"/>
        <v>-36</v>
      </c>
      <c r="AY21" s="17">
        <f t="shared" si="11"/>
        <v>-6.9821567106283944E-3</v>
      </c>
      <c r="AZ21" s="18">
        <f t="shared" si="12"/>
        <v>0.28088999999999942</v>
      </c>
      <c r="BA21" s="17">
        <f t="shared" si="13"/>
        <v>4.4480465032976637E-3</v>
      </c>
      <c r="BB21" s="18">
        <f t="shared" si="14"/>
        <v>-0.52633999999999936</v>
      </c>
      <c r="BC21" s="17">
        <f t="shared" si="15"/>
        <v>-5.072789918801044E-2</v>
      </c>
    </row>
    <row r="22" spans="1:55" ht="15.75" x14ac:dyDescent="0.25">
      <c r="A22" s="10" t="s">
        <v>50</v>
      </c>
      <c r="B22" s="12">
        <v>4819</v>
      </c>
      <c r="C22" s="12">
        <v>0.89646999999999999</v>
      </c>
      <c r="D22" s="12">
        <v>0.34908</v>
      </c>
      <c r="E22" s="12">
        <v>4320</v>
      </c>
      <c r="F22" s="12">
        <v>0.1</v>
      </c>
      <c r="G22" s="12">
        <v>6.5</v>
      </c>
      <c r="H22" s="12" t="s">
        <v>50</v>
      </c>
      <c r="I22" s="12"/>
      <c r="J22" s="13">
        <f>IF(D22=".","",3.5*D22)</f>
        <v>1.2217800000000001</v>
      </c>
      <c r="K22" s="13">
        <f>IF(J22="","",C22-J22)</f>
        <v>-0.3253100000000001</v>
      </c>
      <c r="L22" s="13">
        <f>IF(J22="","",C22+J22)</f>
        <v>2.1182500000000002</v>
      </c>
      <c r="N22" s="10" t="s">
        <v>50</v>
      </c>
      <c r="O22" s="12">
        <v>4819</v>
      </c>
      <c r="P22" s="12">
        <v>0.89646999999999999</v>
      </c>
      <c r="Q22" s="12">
        <v>0.34908</v>
      </c>
      <c r="R22" s="12">
        <v>4320</v>
      </c>
      <c r="S22" s="12">
        <v>0.1</v>
      </c>
      <c r="T22" s="12">
        <v>6.5</v>
      </c>
      <c r="U22" s="12" t="s">
        <v>50</v>
      </c>
      <c r="V22" s="12"/>
      <c r="W22" s="13">
        <f>IF(Q22=".","",3.5*Q22)</f>
        <v>1.2217800000000001</v>
      </c>
      <c r="X22" s="13">
        <f>IF(W22="","",P22-W22)</f>
        <v>-0.3253100000000001</v>
      </c>
      <c r="Y22" s="14">
        <f>IF(W22="","",P22+W22)</f>
        <v>2.1182500000000002</v>
      </c>
      <c r="AA22" s="10" t="s">
        <v>50</v>
      </c>
      <c r="AB22" s="12">
        <v>4782</v>
      </c>
      <c r="AC22" s="12">
        <v>0.88188999999999995</v>
      </c>
      <c r="AD22" s="12">
        <v>0.30055999999999999</v>
      </c>
      <c r="AE22" s="12">
        <v>4217</v>
      </c>
      <c r="AF22" s="12">
        <v>0.1</v>
      </c>
      <c r="AG22" s="12">
        <v>2.1</v>
      </c>
      <c r="AH22" s="12" t="s">
        <v>50</v>
      </c>
      <c r="AI22" s="4"/>
      <c r="AJ22" s="13">
        <f>IF(AD22=".","",3.5*AD22)</f>
        <v>1.05196</v>
      </c>
      <c r="AK22" s="13">
        <f>IF(AJ22="","",AC22-AJ22)</f>
        <v>-0.17007000000000005</v>
      </c>
      <c r="AL22" s="14">
        <f>IF(AJ22="","",AC22+AJ22)</f>
        <v>1.9338500000000001</v>
      </c>
      <c r="AM22" s="4"/>
      <c r="AN22" s="10" t="s">
        <v>50</v>
      </c>
      <c r="AO22" s="12">
        <v>4751</v>
      </c>
      <c r="AP22" s="12">
        <v>0.87443000000000004</v>
      </c>
      <c r="AQ22" s="12">
        <v>0.28691</v>
      </c>
      <c r="AR22" s="12">
        <v>4154</v>
      </c>
      <c r="AS22" s="12">
        <v>0.1</v>
      </c>
      <c r="AT22" s="12">
        <v>1.9</v>
      </c>
      <c r="AU22" s="12"/>
      <c r="AW22" s="15" t="str">
        <f>AN22</f>
        <v>ADIN</v>
      </c>
      <c r="AX22" s="16">
        <f>AO22-O22</f>
        <v>-68</v>
      </c>
      <c r="AY22" s="17">
        <f>IF(AX22&lt;&gt;0,AX22/O22,0)</f>
        <v>-1.411081137165387E-2</v>
      </c>
      <c r="AZ22" s="18">
        <f>IF((AND(AP22&lt;&gt;".",P22&lt;&gt;".")),AP22-P22,".")</f>
        <v>-2.2039999999999949E-2</v>
      </c>
      <c r="BA22" s="17">
        <f>IF((AND(P22 &lt;&gt;".",AZ22&lt;&gt;".")),AZ22/P22,".")</f>
        <v>-2.4585317969368688E-2</v>
      </c>
      <c r="BB22" s="18">
        <f>IF((AND(Q22&lt;&gt;".",AQ22&lt;&gt;".")),AQ22-Q22,".")</f>
        <v>-6.2170000000000003E-2</v>
      </c>
      <c r="BC22" s="17">
        <f>IF((AND(BB22&lt;&gt;".",Q22&lt;&gt;".")),BB22/Q22,".")</f>
        <v>-0.17809671135556321</v>
      </c>
    </row>
    <row r="23" spans="1:55" ht="15.75" x14ac:dyDescent="0.25">
      <c r="A23" s="10" t="s">
        <v>37</v>
      </c>
      <c r="B23" s="12">
        <v>4605</v>
      </c>
      <c r="C23" s="12">
        <v>0.48070000000000002</v>
      </c>
      <c r="D23" s="12">
        <v>0.20691999999999999</v>
      </c>
      <c r="E23" s="12">
        <v>2214</v>
      </c>
      <c r="F23" s="12">
        <v>0.03</v>
      </c>
      <c r="G23" s="12">
        <v>2.35</v>
      </c>
      <c r="H23" s="12" t="s">
        <v>37</v>
      </c>
      <c r="I23" s="12"/>
      <c r="J23" s="13">
        <f t="shared" si="1"/>
        <v>0.72421999999999997</v>
      </c>
      <c r="K23" s="13">
        <f t="shared" si="2"/>
        <v>-0.24351999999999996</v>
      </c>
      <c r="L23" s="13">
        <f t="shared" si="3"/>
        <v>1.20492</v>
      </c>
      <c r="N23" s="10" t="s">
        <v>37</v>
      </c>
      <c r="O23" s="12">
        <v>4605</v>
      </c>
      <c r="P23" s="12">
        <v>0.48070000000000002</v>
      </c>
      <c r="Q23" s="12">
        <v>0.20691999999999999</v>
      </c>
      <c r="R23" s="12">
        <v>2214</v>
      </c>
      <c r="S23" s="12">
        <v>0.03</v>
      </c>
      <c r="T23" s="12">
        <v>2.35</v>
      </c>
      <c r="U23" s="12" t="s">
        <v>37</v>
      </c>
      <c r="V23" s="12"/>
      <c r="W23" s="13">
        <f t="shared" si="4"/>
        <v>0.72421999999999997</v>
      </c>
      <c r="X23" s="13">
        <f t="shared" si="5"/>
        <v>-0.24351999999999996</v>
      </c>
      <c r="Y23" s="14">
        <f t="shared" si="6"/>
        <v>1.20492</v>
      </c>
      <c r="AA23" s="10" t="s">
        <v>37</v>
      </c>
      <c r="AB23" s="12">
        <v>4568</v>
      </c>
      <c r="AC23" s="12">
        <v>0.47311999999999999</v>
      </c>
      <c r="AD23" s="12">
        <v>0.18842</v>
      </c>
      <c r="AE23" s="12">
        <v>2161</v>
      </c>
      <c r="AF23" s="12">
        <v>0.03</v>
      </c>
      <c r="AG23" s="12">
        <v>1.19</v>
      </c>
      <c r="AH23" s="12" t="s">
        <v>37</v>
      </c>
      <c r="AI23" s="4"/>
      <c r="AJ23" s="13">
        <f t="shared" si="7"/>
        <v>0.65947</v>
      </c>
      <c r="AK23" s="13">
        <f t="shared" si="8"/>
        <v>-0.18635000000000002</v>
      </c>
      <c r="AL23" s="14">
        <f t="shared" si="9"/>
        <v>1.13259</v>
      </c>
      <c r="AM23" s="4"/>
      <c r="AN23" s="10" t="s">
        <v>37</v>
      </c>
      <c r="AO23" s="12">
        <v>4552</v>
      </c>
      <c r="AP23" s="12">
        <v>0.47066999999999998</v>
      </c>
      <c r="AQ23" s="12">
        <v>0.18415000000000001</v>
      </c>
      <c r="AR23" s="12">
        <v>2143</v>
      </c>
      <c r="AS23" s="12">
        <v>0.03</v>
      </c>
      <c r="AT23" s="12">
        <v>1.1299999999999999</v>
      </c>
      <c r="AU23" s="12"/>
      <c r="AW23" s="15" t="str">
        <f t="shared" si="0"/>
        <v>Ca</v>
      </c>
      <c r="AX23" s="16">
        <f t="shared" si="10"/>
        <v>-53</v>
      </c>
      <c r="AY23" s="17">
        <f t="shared" si="11"/>
        <v>-1.1509229098805645E-2</v>
      </c>
      <c r="AZ23" s="18">
        <f t="shared" si="12"/>
        <v>-1.0030000000000039E-2</v>
      </c>
      <c r="BA23" s="17">
        <f t="shared" si="13"/>
        <v>-2.086540461826511E-2</v>
      </c>
      <c r="BB23" s="18">
        <f t="shared" si="14"/>
        <v>-2.2769999999999985E-2</v>
      </c>
      <c r="BC23" s="17">
        <f t="shared" si="15"/>
        <v>-0.11004252851343507</v>
      </c>
    </row>
    <row r="24" spans="1:55" ht="15.75" x14ac:dyDescent="0.25">
      <c r="A24" s="10" t="s">
        <v>38</v>
      </c>
      <c r="B24" s="12">
        <v>4597</v>
      </c>
      <c r="C24" s="12">
        <v>0.32494000000000001</v>
      </c>
      <c r="D24" s="12">
        <v>7.1120000000000003E-2</v>
      </c>
      <c r="E24" s="12">
        <v>1494</v>
      </c>
      <c r="F24" s="12">
        <v>0.04</v>
      </c>
      <c r="G24" s="12">
        <v>0.79</v>
      </c>
      <c r="H24" s="12" t="s">
        <v>38</v>
      </c>
      <c r="I24" s="12"/>
      <c r="J24" s="13">
        <f t="shared" si="1"/>
        <v>0.24892</v>
      </c>
      <c r="K24" s="13">
        <f t="shared" si="2"/>
        <v>7.6020000000000004E-2</v>
      </c>
      <c r="L24" s="13">
        <f t="shared" si="3"/>
        <v>0.57386000000000004</v>
      </c>
      <c r="N24" s="10" t="s">
        <v>38</v>
      </c>
      <c r="O24" s="12">
        <v>4597</v>
      </c>
      <c r="P24" s="12">
        <v>0.32494000000000001</v>
      </c>
      <c r="Q24" s="12">
        <v>7.1120000000000003E-2</v>
      </c>
      <c r="R24" s="12">
        <v>1494</v>
      </c>
      <c r="S24" s="12">
        <v>0.04</v>
      </c>
      <c r="T24" s="12">
        <v>0.79</v>
      </c>
      <c r="U24" s="12" t="s">
        <v>38</v>
      </c>
      <c r="V24" s="12"/>
      <c r="W24" s="13">
        <f t="shared" si="4"/>
        <v>0.24892</v>
      </c>
      <c r="X24" s="14">
        <f t="shared" si="5"/>
        <v>7.6020000000000004E-2</v>
      </c>
      <c r="Y24" s="14">
        <f t="shared" si="6"/>
        <v>0.57386000000000004</v>
      </c>
      <c r="AA24" s="10" t="s">
        <v>38</v>
      </c>
      <c r="AB24" s="12">
        <v>4577</v>
      </c>
      <c r="AC24" s="12">
        <v>0.32385000000000003</v>
      </c>
      <c r="AD24" s="12">
        <v>6.8290000000000003E-2</v>
      </c>
      <c r="AE24" s="12">
        <v>1482</v>
      </c>
      <c r="AF24" s="12">
        <v>0.09</v>
      </c>
      <c r="AG24" s="12">
        <v>0.56999999999999995</v>
      </c>
      <c r="AH24" s="12" t="s">
        <v>38</v>
      </c>
      <c r="AI24" s="4"/>
      <c r="AJ24" s="13">
        <f t="shared" si="7"/>
        <v>0.23901500000000001</v>
      </c>
      <c r="AK24" s="13">
        <f t="shared" si="8"/>
        <v>8.4835000000000022E-2</v>
      </c>
      <c r="AL24" s="14">
        <f t="shared" si="9"/>
        <v>0.56286500000000006</v>
      </c>
      <c r="AM24" s="4"/>
      <c r="AN24" s="10" t="s">
        <v>38</v>
      </c>
      <c r="AO24" s="12">
        <v>4572</v>
      </c>
      <c r="AP24" s="12">
        <v>0.32357999999999998</v>
      </c>
      <c r="AQ24" s="12">
        <v>6.7839999999999998E-2</v>
      </c>
      <c r="AR24" s="12">
        <v>1479</v>
      </c>
      <c r="AS24" s="12">
        <v>0.09</v>
      </c>
      <c r="AT24" s="12">
        <v>0.56000000000000005</v>
      </c>
      <c r="AU24" s="12"/>
      <c r="AW24" s="15" t="str">
        <f t="shared" si="0"/>
        <v>P</v>
      </c>
      <c r="AX24" s="16">
        <f t="shared" si="10"/>
        <v>-25</v>
      </c>
      <c r="AY24" s="17">
        <f t="shared" si="11"/>
        <v>-5.4383293452251466E-3</v>
      </c>
      <c r="AZ24" s="18">
        <f t="shared" si="12"/>
        <v>-1.3600000000000279E-3</v>
      </c>
      <c r="BA24" s="17">
        <f t="shared" si="13"/>
        <v>-4.1853880716440812E-3</v>
      </c>
      <c r="BB24" s="18">
        <f t="shared" si="14"/>
        <v>-3.2800000000000051E-3</v>
      </c>
      <c r="BC24" s="17">
        <f t="shared" si="15"/>
        <v>-4.6119235095613116E-2</v>
      </c>
    </row>
    <row r="25" spans="1:55" ht="15.75" x14ac:dyDescent="0.25">
      <c r="A25" s="10" t="s">
        <v>39</v>
      </c>
      <c r="B25" s="12">
        <v>4594</v>
      </c>
      <c r="C25" s="12">
        <v>0.18562000000000001</v>
      </c>
      <c r="D25" s="12">
        <v>5.169E-2</v>
      </c>
      <c r="E25" s="12">
        <v>852.75</v>
      </c>
      <c r="F25" s="12">
        <v>0.01</v>
      </c>
      <c r="G25" s="12">
        <v>0.61</v>
      </c>
      <c r="H25" s="12" t="s">
        <v>39</v>
      </c>
      <c r="I25" s="12"/>
      <c r="J25" s="13">
        <f t="shared" si="1"/>
        <v>0.18091499999999999</v>
      </c>
      <c r="K25" s="13">
        <f t="shared" si="2"/>
        <v>4.7050000000000147E-3</v>
      </c>
      <c r="L25" s="13">
        <f t="shared" si="3"/>
        <v>0.366535</v>
      </c>
      <c r="N25" s="10" t="s">
        <v>39</v>
      </c>
      <c r="O25" s="12">
        <v>4594</v>
      </c>
      <c r="P25" s="12">
        <v>0.18562000000000001</v>
      </c>
      <c r="Q25" s="12">
        <v>5.169E-2</v>
      </c>
      <c r="R25" s="12">
        <v>852.75</v>
      </c>
      <c r="S25" s="12">
        <v>0.01</v>
      </c>
      <c r="T25" s="12">
        <v>0.61</v>
      </c>
      <c r="U25" s="12" t="s">
        <v>39</v>
      </c>
      <c r="V25" s="12"/>
      <c r="W25" s="13">
        <f t="shared" si="4"/>
        <v>0.18091499999999999</v>
      </c>
      <c r="X25" s="13">
        <f t="shared" si="5"/>
        <v>4.7050000000000147E-3</v>
      </c>
      <c r="Y25" s="14">
        <f t="shared" si="6"/>
        <v>0.366535</v>
      </c>
      <c r="AA25" s="10" t="s">
        <v>39</v>
      </c>
      <c r="AB25" s="12">
        <v>4554</v>
      </c>
      <c r="AC25" s="12">
        <v>0.18348</v>
      </c>
      <c r="AD25" s="12">
        <v>4.6359999999999998E-2</v>
      </c>
      <c r="AE25" s="12">
        <v>835.56</v>
      </c>
      <c r="AF25" s="12">
        <v>0.01</v>
      </c>
      <c r="AG25" s="12">
        <v>0.37</v>
      </c>
      <c r="AH25" s="12" t="s">
        <v>39</v>
      </c>
      <c r="AI25" s="4"/>
      <c r="AJ25" s="13">
        <f t="shared" si="7"/>
        <v>0.16225999999999999</v>
      </c>
      <c r="AK25" s="14">
        <f t="shared" si="8"/>
        <v>2.1220000000000017E-2</v>
      </c>
      <c r="AL25" s="14">
        <f t="shared" si="9"/>
        <v>0.34573999999999999</v>
      </c>
      <c r="AM25" s="4"/>
      <c r="AN25" s="10" t="s">
        <v>39</v>
      </c>
      <c r="AO25" s="12">
        <v>4541</v>
      </c>
      <c r="AP25" s="12">
        <v>0.18312</v>
      </c>
      <c r="AQ25" s="12">
        <v>4.5420000000000002E-2</v>
      </c>
      <c r="AR25" s="12">
        <v>831.54</v>
      </c>
      <c r="AS25" s="12">
        <v>0.03</v>
      </c>
      <c r="AT25" s="12">
        <v>0.35</v>
      </c>
      <c r="AU25" s="12"/>
      <c r="AW25" s="15" t="str">
        <f t="shared" si="0"/>
        <v>Mg</v>
      </c>
      <c r="AX25" s="16">
        <f t="shared" si="10"/>
        <v>-53</v>
      </c>
      <c r="AY25" s="17">
        <f t="shared" si="11"/>
        <v>-1.1536787113626469E-2</v>
      </c>
      <c r="AZ25" s="18">
        <f t="shared" si="12"/>
        <v>-2.5000000000000022E-3</v>
      </c>
      <c r="BA25" s="17">
        <f t="shared" si="13"/>
        <v>-1.3468376252559002E-2</v>
      </c>
      <c r="BB25" s="18">
        <f t="shared" si="14"/>
        <v>-6.2699999999999978E-3</v>
      </c>
      <c r="BC25" s="17">
        <f t="shared" si="15"/>
        <v>-0.12130005803830524</v>
      </c>
    </row>
    <row r="26" spans="1:55" ht="15.75" x14ac:dyDescent="0.25">
      <c r="A26" s="10" t="s">
        <v>40</v>
      </c>
      <c r="B26" s="12">
        <v>5357</v>
      </c>
      <c r="C26" s="12">
        <v>2.5525000000000002</v>
      </c>
      <c r="D26" s="12">
        <v>0.80767</v>
      </c>
      <c r="E26" s="12">
        <v>13674</v>
      </c>
      <c r="F26" s="12">
        <v>0.02</v>
      </c>
      <c r="G26" s="12">
        <v>7.93</v>
      </c>
      <c r="H26" s="12" t="s">
        <v>40</v>
      </c>
      <c r="I26" s="12"/>
      <c r="J26" s="13">
        <f t="shared" si="1"/>
        <v>2.8268450000000001</v>
      </c>
      <c r="K26" s="13">
        <f t="shared" si="2"/>
        <v>-0.27434499999999984</v>
      </c>
      <c r="L26" s="13">
        <f t="shared" si="3"/>
        <v>5.3793450000000007</v>
      </c>
      <c r="N26" s="10" t="s">
        <v>40</v>
      </c>
      <c r="O26" s="12">
        <v>5357</v>
      </c>
      <c r="P26" s="12">
        <v>2.5525000000000002</v>
      </c>
      <c r="Q26" s="12">
        <v>0.80767</v>
      </c>
      <c r="R26" s="12">
        <v>13674</v>
      </c>
      <c r="S26" s="12">
        <v>0.02</v>
      </c>
      <c r="T26" s="12">
        <v>7.93</v>
      </c>
      <c r="U26" s="12" t="s">
        <v>40</v>
      </c>
      <c r="V26" s="12"/>
      <c r="W26" s="13">
        <f t="shared" si="4"/>
        <v>2.8268450000000001</v>
      </c>
      <c r="X26" s="13">
        <f t="shared" si="5"/>
        <v>-0.27434499999999984</v>
      </c>
      <c r="Y26" s="14">
        <f t="shared" si="6"/>
        <v>5.3793450000000007</v>
      </c>
      <c r="AA26" s="10" t="s">
        <v>40</v>
      </c>
      <c r="AB26" s="12">
        <v>5338</v>
      </c>
      <c r="AC26" s="12">
        <v>2.5392199999999998</v>
      </c>
      <c r="AD26" s="12">
        <v>0.77669999999999995</v>
      </c>
      <c r="AE26" s="12">
        <v>13554</v>
      </c>
      <c r="AF26" s="12">
        <v>0.02</v>
      </c>
      <c r="AG26" s="12">
        <v>5.32</v>
      </c>
      <c r="AH26" s="12" t="s">
        <v>40</v>
      </c>
      <c r="AI26" s="4"/>
      <c r="AJ26" s="13">
        <f t="shared" si="7"/>
        <v>2.7184499999999998</v>
      </c>
      <c r="AK26" s="13">
        <f t="shared" si="8"/>
        <v>-0.17923</v>
      </c>
      <c r="AL26" s="14">
        <f t="shared" si="9"/>
        <v>5.2576699999999992</v>
      </c>
      <c r="AM26" s="4"/>
      <c r="AN26" s="10" t="s">
        <v>40</v>
      </c>
      <c r="AO26" s="12">
        <v>5336</v>
      </c>
      <c r="AP26" s="12">
        <v>2.5381800000000001</v>
      </c>
      <c r="AQ26" s="12">
        <v>0.77500999999999998</v>
      </c>
      <c r="AR26" s="12">
        <v>13544</v>
      </c>
      <c r="AS26" s="12">
        <v>0.02</v>
      </c>
      <c r="AT26" s="12">
        <v>5.22</v>
      </c>
      <c r="AU26" s="12"/>
      <c r="AW26" s="15" t="str">
        <f t="shared" si="0"/>
        <v>K</v>
      </c>
      <c r="AX26" s="16">
        <f t="shared" si="10"/>
        <v>-21</v>
      </c>
      <c r="AY26" s="17">
        <f t="shared" si="11"/>
        <v>-3.9201045361209634E-3</v>
      </c>
      <c r="AZ26" s="18">
        <f t="shared" si="12"/>
        <v>-1.432000000000011E-2</v>
      </c>
      <c r="BA26" s="17">
        <f t="shared" si="13"/>
        <v>-5.6101860920666439E-3</v>
      </c>
      <c r="BB26" s="18">
        <f t="shared" si="14"/>
        <v>-3.2660000000000022E-2</v>
      </c>
      <c r="BC26" s="17">
        <f t="shared" si="15"/>
        <v>-4.0437307316106855E-2</v>
      </c>
    </row>
    <row r="27" spans="1:55" ht="15.75" x14ac:dyDescent="0.25">
      <c r="A27" s="10" t="s">
        <v>41</v>
      </c>
      <c r="B27" s="12">
        <v>1068</v>
      </c>
      <c r="C27" s="12">
        <v>0.27877999999999997</v>
      </c>
      <c r="D27" s="12">
        <v>0.36951000000000001</v>
      </c>
      <c r="E27" s="12">
        <v>297.74</v>
      </c>
      <c r="F27" s="12">
        <v>0.01</v>
      </c>
      <c r="G27" s="12">
        <v>3.04</v>
      </c>
      <c r="H27" s="12" t="s">
        <v>41</v>
      </c>
      <c r="I27" s="12"/>
      <c r="J27" s="13">
        <f t="shared" si="1"/>
        <v>1.293285</v>
      </c>
      <c r="K27" s="13">
        <f t="shared" si="2"/>
        <v>-1.014505</v>
      </c>
      <c r="L27" s="13">
        <f t="shared" si="3"/>
        <v>1.572065</v>
      </c>
      <c r="N27" s="10" t="s">
        <v>41</v>
      </c>
      <c r="O27" s="12">
        <v>1068</v>
      </c>
      <c r="P27" s="12">
        <v>0.27877999999999997</v>
      </c>
      <c r="Q27" s="12">
        <v>0.36951000000000001</v>
      </c>
      <c r="R27" s="12">
        <v>297.74</v>
      </c>
      <c r="S27" s="12">
        <v>0.01</v>
      </c>
      <c r="T27" s="12">
        <v>3.04</v>
      </c>
      <c r="U27" s="12" t="s">
        <v>41</v>
      </c>
      <c r="V27" s="12"/>
      <c r="W27" s="13">
        <f t="shared" si="4"/>
        <v>1.293285</v>
      </c>
      <c r="X27" s="13">
        <f t="shared" si="5"/>
        <v>-1.014505</v>
      </c>
      <c r="Y27" s="14">
        <f t="shared" si="6"/>
        <v>1.572065</v>
      </c>
      <c r="AA27" s="10" t="s">
        <v>41</v>
      </c>
      <c r="AB27" s="12">
        <v>1049</v>
      </c>
      <c r="AC27" s="12">
        <v>0.24521999999999999</v>
      </c>
      <c r="AD27" s="12">
        <v>0.26895999999999998</v>
      </c>
      <c r="AE27" s="12">
        <v>257.24</v>
      </c>
      <c r="AF27" s="12">
        <v>0.01</v>
      </c>
      <c r="AG27" s="12">
        <v>1.55</v>
      </c>
      <c r="AH27" s="12" t="s">
        <v>41</v>
      </c>
      <c r="AI27" s="4"/>
      <c r="AJ27" s="13">
        <f t="shared" si="7"/>
        <v>0.94135999999999997</v>
      </c>
      <c r="AK27" s="13">
        <f t="shared" si="8"/>
        <v>-0.69613999999999998</v>
      </c>
      <c r="AL27" s="14">
        <f t="shared" si="9"/>
        <v>1.18658</v>
      </c>
      <c r="AM27" s="4"/>
      <c r="AN27" s="10" t="s">
        <v>41</v>
      </c>
      <c r="AO27" s="12">
        <v>1038</v>
      </c>
      <c r="AP27" s="12">
        <v>0.23319999999999999</v>
      </c>
      <c r="AQ27" s="12">
        <v>0.24326999999999999</v>
      </c>
      <c r="AR27" s="12">
        <v>242.06</v>
      </c>
      <c r="AS27" s="12">
        <v>0.01</v>
      </c>
      <c r="AT27" s="12">
        <v>1.18</v>
      </c>
      <c r="AU27" s="12"/>
      <c r="AW27" s="15" t="str">
        <f t="shared" si="0"/>
        <v>NA</v>
      </c>
      <c r="AX27" s="16">
        <f t="shared" si="10"/>
        <v>-30</v>
      </c>
      <c r="AY27" s="17">
        <f t="shared" si="11"/>
        <v>-2.8089887640449437E-2</v>
      </c>
      <c r="AZ27" s="18">
        <f t="shared" si="12"/>
        <v>-4.5579999999999982E-2</v>
      </c>
      <c r="BA27" s="17">
        <f t="shared" si="13"/>
        <v>-0.16349809885931554</v>
      </c>
      <c r="BB27" s="18">
        <f t="shared" si="14"/>
        <v>-0.12624000000000002</v>
      </c>
      <c r="BC27" s="17">
        <f t="shared" si="15"/>
        <v>-0.3416416335146546</v>
      </c>
    </row>
    <row r="28" spans="1:55" ht="15.75" x14ac:dyDescent="0.25">
      <c r="A28" s="10" t="s">
        <v>42</v>
      </c>
      <c r="B28" s="12">
        <v>4282</v>
      </c>
      <c r="C28" s="12">
        <v>0.92488999999999999</v>
      </c>
      <c r="D28" s="12">
        <v>0.45694000000000001</v>
      </c>
      <c r="E28" s="12">
        <v>3960</v>
      </c>
      <c r="F28" s="12">
        <v>0.01</v>
      </c>
      <c r="G28" s="12">
        <v>4.4000000000000004</v>
      </c>
      <c r="H28" s="12" t="s">
        <v>42</v>
      </c>
      <c r="I28" s="12"/>
      <c r="J28" s="13">
        <f t="shared" si="1"/>
        <v>1.5992900000000001</v>
      </c>
      <c r="K28" s="13">
        <f t="shared" si="2"/>
        <v>-0.67440000000000011</v>
      </c>
      <c r="L28" s="13">
        <f t="shared" si="3"/>
        <v>2.5241800000000003</v>
      </c>
      <c r="N28" s="10" t="s">
        <v>42</v>
      </c>
      <c r="O28" s="12">
        <v>4282</v>
      </c>
      <c r="P28" s="12">
        <v>0.92488999999999999</v>
      </c>
      <c r="Q28" s="12">
        <v>0.45694000000000001</v>
      </c>
      <c r="R28" s="12">
        <v>3960</v>
      </c>
      <c r="S28" s="12">
        <v>0.01</v>
      </c>
      <c r="T28" s="12">
        <v>4.4000000000000004</v>
      </c>
      <c r="U28" s="12" t="s">
        <v>42</v>
      </c>
      <c r="V28" s="12"/>
      <c r="W28" s="13">
        <f t="shared" si="4"/>
        <v>1.5992900000000001</v>
      </c>
      <c r="X28" s="13">
        <f t="shared" si="5"/>
        <v>-0.67440000000000011</v>
      </c>
      <c r="Y28" s="14">
        <f t="shared" si="6"/>
        <v>2.5241800000000003</v>
      </c>
      <c r="AA28" s="10" t="s">
        <v>42</v>
      </c>
      <c r="AB28" s="12">
        <v>4250</v>
      </c>
      <c r="AC28" s="12">
        <v>0.91000999999999999</v>
      </c>
      <c r="AD28" s="12">
        <v>0.4234</v>
      </c>
      <c r="AE28" s="12">
        <v>3868</v>
      </c>
      <c r="AF28" s="12">
        <v>0.01</v>
      </c>
      <c r="AG28" s="12">
        <v>2.52</v>
      </c>
      <c r="AH28" s="12" t="s">
        <v>42</v>
      </c>
      <c r="AI28" s="4"/>
      <c r="AJ28" s="13">
        <f t="shared" si="7"/>
        <v>1.4819</v>
      </c>
      <c r="AK28" s="13">
        <f t="shared" si="8"/>
        <v>-0.57189000000000001</v>
      </c>
      <c r="AL28" s="14">
        <f t="shared" si="9"/>
        <v>2.3919100000000002</v>
      </c>
      <c r="AM28" s="4"/>
      <c r="AN28" s="10" t="s">
        <v>42</v>
      </c>
      <c r="AO28" s="12">
        <v>4238</v>
      </c>
      <c r="AP28" s="12">
        <v>0.90561000000000003</v>
      </c>
      <c r="AQ28" s="12">
        <v>0.41582000000000002</v>
      </c>
      <c r="AR28" s="12">
        <v>3838</v>
      </c>
      <c r="AS28" s="12">
        <v>0.01</v>
      </c>
      <c r="AT28" s="12">
        <v>2.39</v>
      </c>
      <c r="AU28" s="12"/>
      <c r="AW28" s="15" t="str">
        <f t="shared" si="0"/>
        <v>Cl</v>
      </c>
      <c r="AX28" s="16">
        <f t="shared" si="10"/>
        <v>-44</v>
      </c>
      <c r="AY28" s="17">
        <f t="shared" si="11"/>
        <v>-1.0275572162540868E-2</v>
      </c>
      <c r="AZ28" s="18">
        <f t="shared" si="12"/>
        <v>-1.9279999999999964E-2</v>
      </c>
      <c r="BA28" s="17">
        <f t="shared" si="13"/>
        <v>-2.0845722193990598E-2</v>
      </c>
      <c r="BB28" s="18">
        <f t="shared" si="14"/>
        <v>-4.111999999999999E-2</v>
      </c>
      <c r="BC28" s="17">
        <f t="shared" si="15"/>
        <v>-8.998993303278327E-2</v>
      </c>
    </row>
    <row r="29" spans="1:55" ht="15.75" x14ac:dyDescent="0.25">
      <c r="A29" s="10" t="s">
        <v>43</v>
      </c>
      <c r="B29" s="12">
        <v>4369</v>
      </c>
      <c r="C29" s="12">
        <v>0.18615000000000001</v>
      </c>
      <c r="D29" s="12">
        <v>4.3799999999999999E-2</v>
      </c>
      <c r="E29" s="12">
        <v>813.31</v>
      </c>
      <c r="F29" s="12">
        <v>0.02</v>
      </c>
      <c r="G29" s="12">
        <v>0.46</v>
      </c>
      <c r="H29" s="12" t="s">
        <v>43</v>
      </c>
      <c r="I29" s="12"/>
      <c r="J29" s="13">
        <f t="shared" si="1"/>
        <v>0.15329999999999999</v>
      </c>
      <c r="K29" s="13">
        <f t="shared" si="2"/>
        <v>3.2850000000000018E-2</v>
      </c>
      <c r="L29" s="13">
        <f t="shared" si="3"/>
        <v>0.33945000000000003</v>
      </c>
      <c r="N29" s="10" t="s">
        <v>43</v>
      </c>
      <c r="O29" s="12">
        <v>4369</v>
      </c>
      <c r="P29" s="12">
        <v>0.18615000000000001</v>
      </c>
      <c r="Q29" s="12">
        <v>4.3799999999999999E-2</v>
      </c>
      <c r="R29" s="12">
        <v>813.31</v>
      </c>
      <c r="S29" s="12">
        <v>0.02</v>
      </c>
      <c r="T29" s="12">
        <v>0.46</v>
      </c>
      <c r="U29" s="12" t="s">
        <v>43</v>
      </c>
      <c r="V29" s="12"/>
      <c r="W29" s="13">
        <f t="shared" si="4"/>
        <v>0.15329999999999999</v>
      </c>
      <c r="X29" s="14">
        <f t="shared" si="5"/>
        <v>3.2850000000000018E-2</v>
      </c>
      <c r="Y29" s="14">
        <f t="shared" si="6"/>
        <v>0.33945000000000003</v>
      </c>
      <c r="AA29" s="10" t="s">
        <v>43</v>
      </c>
      <c r="AB29" s="12">
        <v>4346</v>
      </c>
      <c r="AC29" s="12">
        <v>0.18523999999999999</v>
      </c>
      <c r="AD29" s="12">
        <v>4.1680000000000002E-2</v>
      </c>
      <c r="AE29" s="12">
        <v>805.06</v>
      </c>
      <c r="AF29" s="12">
        <v>0.05</v>
      </c>
      <c r="AG29" s="12">
        <v>0.34</v>
      </c>
      <c r="AH29" s="12" t="s">
        <v>43</v>
      </c>
      <c r="AI29" s="4"/>
      <c r="AJ29" s="13">
        <f t="shared" si="7"/>
        <v>0.14588000000000001</v>
      </c>
      <c r="AK29" s="13">
        <f t="shared" si="8"/>
        <v>3.9359999999999978E-2</v>
      </c>
      <c r="AL29" s="14">
        <f t="shared" si="9"/>
        <v>0.33111999999999997</v>
      </c>
      <c r="AM29" s="4"/>
      <c r="AN29" s="10" t="s">
        <v>43</v>
      </c>
      <c r="AO29" s="12">
        <v>4339</v>
      </c>
      <c r="AP29" s="12">
        <v>0.18498999999999999</v>
      </c>
      <c r="AQ29" s="12">
        <v>4.1250000000000002E-2</v>
      </c>
      <c r="AR29" s="12">
        <v>802.68</v>
      </c>
      <c r="AS29" s="12">
        <v>0.05</v>
      </c>
      <c r="AT29" s="12">
        <v>0.33</v>
      </c>
      <c r="AU29" s="12"/>
      <c r="AW29" s="15" t="str">
        <f t="shared" si="0"/>
        <v>S</v>
      </c>
      <c r="AX29" s="16">
        <f t="shared" si="10"/>
        <v>-30</v>
      </c>
      <c r="AY29" s="17">
        <f t="shared" si="11"/>
        <v>-6.8665598535133897E-3</v>
      </c>
      <c r="AZ29" s="18">
        <f t="shared" si="12"/>
        <v>-1.1600000000000221E-3</v>
      </c>
      <c r="BA29" s="17">
        <f t="shared" si="13"/>
        <v>-6.231533709374279E-3</v>
      </c>
      <c r="BB29" s="18">
        <f t="shared" si="14"/>
        <v>-2.5499999999999967E-3</v>
      </c>
      <c r="BC29" s="17">
        <f t="shared" si="15"/>
        <v>-5.8219178082191708E-2</v>
      </c>
    </row>
    <row r="30" spans="1:55" ht="15.75" x14ac:dyDescent="0.25">
      <c r="A30" s="10" t="s">
        <v>44</v>
      </c>
      <c r="B30" s="12">
        <v>1</v>
      </c>
      <c r="C30" s="12">
        <v>0.49</v>
      </c>
      <c r="D30" s="12" t="s">
        <v>56</v>
      </c>
      <c r="E30" s="12">
        <v>0.49</v>
      </c>
      <c r="F30" s="12">
        <v>0.49</v>
      </c>
      <c r="G30" s="12">
        <v>0.49</v>
      </c>
      <c r="H30" s="12" t="s">
        <v>44</v>
      </c>
      <c r="I30" s="12"/>
      <c r="J30" s="13" t="str">
        <f t="shared" si="1"/>
        <v/>
      </c>
      <c r="K30" s="13" t="str">
        <f t="shared" si="2"/>
        <v/>
      </c>
      <c r="L30" s="13" t="str">
        <f t="shared" si="3"/>
        <v/>
      </c>
      <c r="N30" s="10" t="s">
        <v>44</v>
      </c>
      <c r="O30" s="12">
        <v>1</v>
      </c>
      <c r="P30" s="12">
        <v>0.49</v>
      </c>
      <c r="Q30" s="12" t="s">
        <v>56</v>
      </c>
      <c r="R30" s="12">
        <v>0.49</v>
      </c>
      <c r="S30" s="12">
        <v>0.49</v>
      </c>
      <c r="T30" s="12">
        <v>0.49</v>
      </c>
      <c r="U30" s="12" t="s">
        <v>44</v>
      </c>
      <c r="V30" s="12"/>
      <c r="W30" s="13" t="str">
        <f t="shared" si="4"/>
        <v/>
      </c>
      <c r="X30" s="13" t="str">
        <f t="shared" si="5"/>
        <v/>
      </c>
      <c r="Y30" s="13" t="str">
        <f t="shared" si="6"/>
        <v/>
      </c>
      <c r="AA30" s="10" t="s">
        <v>44</v>
      </c>
      <c r="AB30" s="12">
        <v>1</v>
      </c>
      <c r="AC30" s="12">
        <v>0.49</v>
      </c>
      <c r="AD30" s="12" t="s">
        <v>56</v>
      </c>
      <c r="AE30" s="12">
        <v>0.49</v>
      </c>
      <c r="AF30" s="12">
        <v>0.49</v>
      </c>
      <c r="AG30" s="12">
        <v>0.49</v>
      </c>
      <c r="AH30" s="12" t="s">
        <v>44</v>
      </c>
      <c r="AI30" s="4"/>
      <c r="AJ30" s="13" t="str">
        <f t="shared" si="7"/>
        <v/>
      </c>
      <c r="AK30" s="13" t="str">
        <f t="shared" si="8"/>
        <v/>
      </c>
      <c r="AL30" s="13" t="str">
        <f t="shared" si="9"/>
        <v/>
      </c>
      <c r="AM30" s="4"/>
      <c r="AN30" s="10" t="s">
        <v>44</v>
      </c>
      <c r="AO30" s="12">
        <v>1</v>
      </c>
      <c r="AP30" s="12">
        <v>0.49</v>
      </c>
      <c r="AQ30" s="12" t="s">
        <v>56</v>
      </c>
      <c r="AR30" s="12">
        <v>0.49</v>
      </c>
      <c r="AS30" s="12">
        <v>0.49</v>
      </c>
      <c r="AT30" s="12">
        <v>0.49</v>
      </c>
      <c r="AU30" s="12"/>
      <c r="AW30" s="15" t="str">
        <f t="shared" si="0"/>
        <v>Co</v>
      </c>
      <c r="AX30" s="16">
        <f t="shared" si="10"/>
        <v>0</v>
      </c>
      <c r="AY30" s="17">
        <f t="shared" si="11"/>
        <v>0</v>
      </c>
      <c r="AZ30" s="18">
        <f t="shared" si="12"/>
        <v>0</v>
      </c>
      <c r="BA30" s="17">
        <f t="shared" si="13"/>
        <v>0</v>
      </c>
      <c r="BB30" s="18" t="str">
        <f t="shared" si="14"/>
        <v>.</v>
      </c>
      <c r="BC30" s="17" t="str">
        <f t="shared" si="15"/>
        <v>.</v>
      </c>
    </row>
    <row r="31" spans="1:55" ht="15.75" x14ac:dyDescent="0.25">
      <c r="A31" s="10" t="s">
        <v>45</v>
      </c>
      <c r="B31" s="12">
        <v>336</v>
      </c>
      <c r="C31" s="12">
        <v>9.1190499999999997</v>
      </c>
      <c r="D31" s="12">
        <v>6.7014199999999997</v>
      </c>
      <c r="E31" s="12">
        <v>3064</v>
      </c>
      <c r="F31" s="12">
        <v>3</v>
      </c>
      <c r="G31" s="12">
        <v>93.33</v>
      </c>
      <c r="H31" s="12" t="s">
        <v>45</v>
      </c>
      <c r="I31" s="12"/>
      <c r="J31" s="13">
        <f t="shared" si="1"/>
        <v>23.454969999999999</v>
      </c>
      <c r="K31" s="13">
        <f t="shared" si="2"/>
        <v>-14.33592</v>
      </c>
      <c r="L31" s="13">
        <f t="shared" si="3"/>
        <v>32.574019999999997</v>
      </c>
      <c r="N31" s="10" t="s">
        <v>45</v>
      </c>
      <c r="O31" s="12">
        <v>336</v>
      </c>
      <c r="P31" s="12">
        <v>9.1190499999999997</v>
      </c>
      <c r="Q31" s="12">
        <v>6.7014199999999997</v>
      </c>
      <c r="R31" s="12">
        <v>3064</v>
      </c>
      <c r="S31" s="12">
        <v>3</v>
      </c>
      <c r="T31" s="12">
        <v>93.33</v>
      </c>
      <c r="U31" s="12" t="s">
        <v>45</v>
      </c>
      <c r="V31" s="12"/>
      <c r="W31" s="13">
        <f t="shared" si="4"/>
        <v>23.454969999999999</v>
      </c>
      <c r="X31" s="13">
        <f t="shared" si="5"/>
        <v>-14.33592</v>
      </c>
      <c r="Y31" s="14">
        <f t="shared" si="6"/>
        <v>32.574019999999997</v>
      </c>
      <c r="AA31" s="10" t="s">
        <v>45</v>
      </c>
      <c r="AB31" s="12">
        <v>332</v>
      </c>
      <c r="AC31" s="12">
        <v>8.5845199999999995</v>
      </c>
      <c r="AD31" s="12">
        <v>3.8597299999999999</v>
      </c>
      <c r="AE31" s="12">
        <v>2850</v>
      </c>
      <c r="AF31" s="12">
        <v>3</v>
      </c>
      <c r="AG31" s="12">
        <v>29</v>
      </c>
      <c r="AH31" s="12" t="s">
        <v>45</v>
      </c>
      <c r="AI31" s="4"/>
      <c r="AJ31" s="13">
        <f t="shared" si="7"/>
        <v>13.509055</v>
      </c>
      <c r="AK31" s="13">
        <f t="shared" si="8"/>
        <v>-4.9245350000000006</v>
      </c>
      <c r="AL31" s="14">
        <f t="shared" si="9"/>
        <v>22.093575000000001</v>
      </c>
      <c r="AM31" s="4"/>
      <c r="AN31" s="10" t="s">
        <v>45</v>
      </c>
      <c r="AO31" s="12">
        <v>328</v>
      </c>
      <c r="AP31" s="12">
        <v>8.3507300000000004</v>
      </c>
      <c r="AQ31" s="12">
        <v>3.2436500000000001</v>
      </c>
      <c r="AR31" s="12">
        <v>2739</v>
      </c>
      <c r="AS31" s="12">
        <v>3</v>
      </c>
      <c r="AT31" s="12">
        <v>22</v>
      </c>
      <c r="AU31" s="12"/>
      <c r="AW31" s="15" t="str">
        <f t="shared" si="0"/>
        <v>Cu</v>
      </c>
      <c r="AX31" s="16">
        <f t="shared" si="10"/>
        <v>-8</v>
      </c>
      <c r="AY31" s="17">
        <f t="shared" si="11"/>
        <v>-2.3809523809523808E-2</v>
      </c>
      <c r="AZ31" s="18">
        <f t="shared" si="12"/>
        <v>-0.76831999999999923</v>
      </c>
      <c r="BA31" s="17">
        <f t="shared" si="13"/>
        <v>-8.4254390534101609E-2</v>
      </c>
      <c r="BB31" s="18">
        <f t="shared" si="14"/>
        <v>-3.4577699999999996</v>
      </c>
      <c r="BC31" s="17">
        <f t="shared" si="15"/>
        <v>-0.51597571857904734</v>
      </c>
    </row>
    <row r="32" spans="1:55" ht="15.75" x14ac:dyDescent="0.25">
      <c r="A32" s="10" t="s">
        <v>46</v>
      </c>
      <c r="B32" s="12">
        <v>336</v>
      </c>
      <c r="C32" s="12">
        <v>740.38985000000002</v>
      </c>
      <c r="D32" s="12">
        <v>1436</v>
      </c>
      <c r="E32" s="12">
        <v>248771</v>
      </c>
      <c r="F32" s="12">
        <v>55</v>
      </c>
      <c r="G32" s="12">
        <v>18100</v>
      </c>
      <c r="H32" s="12" t="s">
        <v>46</v>
      </c>
      <c r="I32" s="12"/>
      <c r="J32" s="13">
        <f t="shared" si="1"/>
        <v>5026</v>
      </c>
      <c r="K32" s="13">
        <f t="shared" si="2"/>
        <v>-4285.6101500000004</v>
      </c>
      <c r="L32" s="13">
        <f t="shared" si="3"/>
        <v>5766.3898499999996</v>
      </c>
      <c r="N32" s="10" t="s">
        <v>46</v>
      </c>
      <c r="O32" s="12">
        <v>336</v>
      </c>
      <c r="P32" s="12">
        <v>740.38985000000002</v>
      </c>
      <c r="Q32" s="12">
        <v>1436</v>
      </c>
      <c r="R32" s="12">
        <v>248771</v>
      </c>
      <c r="S32" s="12">
        <v>55</v>
      </c>
      <c r="T32" s="12">
        <v>18100</v>
      </c>
      <c r="U32" s="12" t="s">
        <v>46</v>
      </c>
      <c r="V32" s="12"/>
      <c r="W32" s="13">
        <f t="shared" si="4"/>
        <v>5026</v>
      </c>
      <c r="X32" s="13">
        <f t="shared" si="5"/>
        <v>-4285.6101500000004</v>
      </c>
      <c r="Y32" s="14">
        <f t="shared" si="6"/>
        <v>5766.3898499999996</v>
      </c>
      <c r="AA32" s="10" t="s">
        <v>46</v>
      </c>
      <c r="AB32" s="19">
        <v>333</v>
      </c>
      <c r="AC32" s="19">
        <v>629.94290999999998</v>
      </c>
      <c r="AD32" s="19">
        <v>750.76962000000003</v>
      </c>
      <c r="AE32" s="19">
        <v>209771</v>
      </c>
      <c r="AF32" s="19">
        <v>55</v>
      </c>
      <c r="AG32" s="19">
        <v>5180</v>
      </c>
      <c r="AH32" s="19" t="s">
        <v>46</v>
      </c>
      <c r="AI32" s="4"/>
      <c r="AJ32" s="13">
        <f t="shared" si="7"/>
        <v>2627.6936700000001</v>
      </c>
      <c r="AK32" s="13">
        <f t="shared" si="8"/>
        <v>-1997.7507600000001</v>
      </c>
      <c r="AL32" s="14">
        <f t="shared" si="9"/>
        <v>3257.6365800000003</v>
      </c>
      <c r="AM32" s="4"/>
      <c r="AN32" s="10" t="s">
        <v>46</v>
      </c>
      <c r="AO32" s="19">
        <v>327</v>
      </c>
      <c r="AP32" s="19">
        <v>561.68498</v>
      </c>
      <c r="AQ32" s="19">
        <v>553.43205999999998</v>
      </c>
      <c r="AR32" s="19">
        <v>183671</v>
      </c>
      <c r="AS32" s="19">
        <v>55</v>
      </c>
      <c r="AT32" s="19">
        <v>2980</v>
      </c>
      <c r="AU32" s="19"/>
      <c r="AW32" s="15" t="str">
        <f t="shared" si="0"/>
        <v>Fe</v>
      </c>
      <c r="AX32" s="16">
        <f t="shared" si="10"/>
        <v>-9</v>
      </c>
      <c r="AY32" s="17">
        <f t="shared" si="11"/>
        <v>-2.6785714285714284E-2</v>
      </c>
      <c r="AZ32" s="18">
        <f t="shared" si="12"/>
        <v>-178.70487000000003</v>
      </c>
      <c r="BA32" s="17">
        <f t="shared" si="13"/>
        <v>-0.24136591013504577</v>
      </c>
      <c r="BB32" s="18">
        <f t="shared" si="14"/>
        <v>-882.56794000000002</v>
      </c>
      <c r="BC32" s="17">
        <f t="shared" si="15"/>
        <v>-0.61460162952646236</v>
      </c>
    </row>
    <row r="33" spans="1:59" ht="15.75" x14ac:dyDescent="0.25">
      <c r="A33" s="10" t="s">
        <v>47</v>
      </c>
      <c r="B33" s="12">
        <v>336</v>
      </c>
      <c r="C33" s="12">
        <v>77.861699999999999</v>
      </c>
      <c r="D33" s="12">
        <v>59.536960000000001</v>
      </c>
      <c r="E33" s="12">
        <v>26162</v>
      </c>
      <c r="F33" s="12">
        <v>12</v>
      </c>
      <c r="G33" s="12">
        <v>606</v>
      </c>
      <c r="H33" s="12" t="s">
        <v>47</v>
      </c>
      <c r="I33" s="12"/>
      <c r="J33" s="13">
        <f t="shared" si="1"/>
        <v>208.37935999999999</v>
      </c>
      <c r="K33" s="13">
        <f t="shared" si="2"/>
        <v>-130.51765999999998</v>
      </c>
      <c r="L33" s="13">
        <f t="shared" si="3"/>
        <v>286.24106</v>
      </c>
      <c r="N33" s="10" t="s">
        <v>47</v>
      </c>
      <c r="O33" s="12">
        <v>336</v>
      </c>
      <c r="P33" s="12">
        <v>77.861699999999999</v>
      </c>
      <c r="Q33" s="12">
        <v>59.536960000000001</v>
      </c>
      <c r="R33" s="12">
        <v>26162</v>
      </c>
      <c r="S33" s="12">
        <v>12</v>
      </c>
      <c r="T33" s="12">
        <v>606</v>
      </c>
      <c r="U33" s="12" t="s">
        <v>47</v>
      </c>
      <c r="V33" s="12"/>
      <c r="W33" s="13">
        <f t="shared" si="4"/>
        <v>208.37935999999999</v>
      </c>
      <c r="X33" s="13">
        <f t="shared" si="5"/>
        <v>-130.51765999999998</v>
      </c>
      <c r="Y33" s="14">
        <f t="shared" si="6"/>
        <v>286.24106</v>
      </c>
      <c r="AA33" s="10" t="s">
        <v>47</v>
      </c>
      <c r="AB33" s="12">
        <v>330</v>
      </c>
      <c r="AC33" s="12">
        <v>72.625299999999996</v>
      </c>
      <c r="AD33" s="12">
        <v>43.080289999999998</v>
      </c>
      <c r="AE33" s="12">
        <v>23966</v>
      </c>
      <c r="AF33" s="12">
        <v>12</v>
      </c>
      <c r="AG33" s="12">
        <v>253.22</v>
      </c>
      <c r="AH33" s="12" t="s">
        <v>47</v>
      </c>
      <c r="AI33" s="4"/>
      <c r="AJ33" s="13">
        <f t="shared" si="7"/>
        <v>150.781015</v>
      </c>
      <c r="AK33" s="13">
        <f t="shared" si="8"/>
        <v>-78.155715000000001</v>
      </c>
      <c r="AL33" s="14">
        <f t="shared" si="9"/>
        <v>223.40631500000001</v>
      </c>
      <c r="AM33" s="4"/>
      <c r="AN33" s="10" t="s">
        <v>47</v>
      </c>
      <c r="AO33" s="12">
        <v>326</v>
      </c>
      <c r="AP33" s="12">
        <v>70.514229999999998</v>
      </c>
      <c r="AQ33" s="12">
        <v>38.851170000000003</v>
      </c>
      <c r="AR33" s="12">
        <v>22988</v>
      </c>
      <c r="AS33" s="12">
        <v>12</v>
      </c>
      <c r="AT33" s="12">
        <v>211</v>
      </c>
      <c r="AU33" s="12"/>
      <c r="AW33" s="15" t="str">
        <f t="shared" si="0"/>
        <v>Mn</v>
      </c>
      <c r="AX33" s="16">
        <f t="shared" si="10"/>
        <v>-10</v>
      </c>
      <c r="AY33" s="17">
        <f t="shared" si="11"/>
        <v>-2.976190476190476E-2</v>
      </c>
      <c r="AZ33" s="18">
        <f t="shared" si="12"/>
        <v>-7.3474700000000013</v>
      </c>
      <c r="BA33" s="17">
        <f t="shared" si="13"/>
        <v>-9.4365650891259784E-2</v>
      </c>
      <c r="BB33" s="18">
        <f t="shared" si="14"/>
        <v>-20.685789999999997</v>
      </c>
      <c r="BC33" s="17">
        <f t="shared" si="15"/>
        <v>-0.34744451177890168</v>
      </c>
    </row>
    <row r="34" spans="1:59" ht="15.75" x14ac:dyDescent="0.25">
      <c r="A34" s="10" t="s">
        <v>48</v>
      </c>
      <c r="B34" s="12">
        <v>0</v>
      </c>
      <c r="C34" s="12" t="s">
        <v>56</v>
      </c>
      <c r="D34" s="12" t="s">
        <v>56</v>
      </c>
      <c r="E34" s="12" t="s">
        <v>56</v>
      </c>
      <c r="F34" s="12" t="s">
        <v>56</v>
      </c>
      <c r="G34" s="12" t="s">
        <v>56</v>
      </c>
      <c r="H34" s="12" t="s">
        <v>48</v>
      </c>
      <c r="I34" s="12"/>
      <c r="J34" s="13" t="str">
        <f t="shared" si="1"/>
        <v/>
      </c>
      <c r="K34" s="13" t="str">
        <f t="shared" si="2"/>
        <v/>
      </c>
      <c r="L34" s="13" t="str">
        <f t="shared" si="3"/>
        <v/>
      </c>
      <c r="N34" s="10" t="s">
        <v>48</v>
      </c>
      <c r="O34" s="12">
        <v>0</v>
      </c>
      <c r="P34" s="12" t="s">
        <v>56</v>
      </c>
      <c r="Q34" s="12" t="s">
        <v>56</v>
      </c>
      <c r="R34" s="12" t="s">
        <v>56</v>
      </c>
      <c r="S34" s="12" t="s">
        <v>56</v>
      </c>
      <c r="T34" s="12" t="s">
        <v>56</v>
      </c>
      <c r="U34" s="12" t="s">
        <v>48</v>
      </c>
      <c r="V34" s="12"/>
      <c r="W34" s="13" t="str">
        <f t="shared" si="4"/>
        <v/>
      </c>
      <c r="X34" s="13" t="str">
        <f t="shared" si="5"/>
        <v/>
      </c>
      <c r="Y34" s="13" t="str">
        <f t="shared" si="6"/>
        <v/>
      </c>
      <c r="AA34" s="10" t="s">
        <v>48</v>
      </c>
      <c r="AB34" s="12">
        <v>0</v>
      </c>
      <c r="AC34" s="12" t="s">
        <v>56</v>
      </c>
      <c r="AD34" s="12" t="s">
        <v>56</v>
      </c>
      <c r="AE34" s="12" t="s">
        <v>56</v>
      </c>
      <c r="AF34" s="12" t="s">
        <v>56</v>
      </c>
      <c r="AG34" s="12" t="s">
        <v>56</v>
      </c>
      <c r="AH34" s="12" t="s">
        <v>48</v>
      </c>
      <c r="AI34" s="4"/>
      <c r="AJ34" s="13" t="str">
        <f t="shared" si="7"/>
        <v/>
      </c>
      <c r="AK34" s="13" t="str">
        <f t="shared" si="8"/>
        <v/>
      </c>
      <c r="AL34" s="13" t="str">
        <f t="shared" si="9"/>
        <v/>
      </c>
      <c r="AM34" s="4"/>
      <c r="AN34" s="10" t="s">
        <v>48</v>
      </c>
      <c r="AO34" s="12">
        <v>0</v>
      </c>
      <c r="AP34" s="12" t="s">
        <v>56</v>
      </c>
      <c r="AQ34" s="12" t="s">
        <v>56</v>
      </c>
      <c r="AR34" s="12" t="s">
        <v>56</v>
      </c>
      <c r="AS34" s="12" t="s">
        <v>56</v>
      </c>
      <c r="AT34" s="12" t="s">
        <v>56</v>
      </c>
      <c r="AU34" s="12"/>
      <c r="AW34" s="15" t="str">
        <f t="shared" si="0"/>
        <v>Se</v>
      </c>
      <c r="AX34" s="16">
        <f t="shared" si="10"/>
        <v>0</v>
      </c>
      <c r="AY34" s="17">
        <f t="shared" si="11"/>
        <v>0</v>
      </c>
      <c r="AZ34" s="18" t="str">
        <f t="shared" si="12"/>
        <v>.</v>
      </c>
      <c r="BA34" s="17" t="str">
        <f t="shared" si="13"/>
        <v>.</v>
      </c>
      <c r="BB34" s="18" t="str">
        <f t="shared" si="14"/>
        <v>.</v>
      </c>
      <c r="BC34" s="17" t="str">
        <f t="shared" si="15"/>
        <v>.</v>
      </c>
    </row>
    <row r="35" spans="1:59" ht="15.75" x14ac:dyDescent="0.25">
      <c r="A35" s="10" t="s">
        <v>49</v>
      </c>
      <c r="B35" s="12">
        <v>336</v>
      </c>
      <c r="C35" s="12">
        <v>33.986849999999997</v>
      </c>
      <c r="D35" s="12">
        <v>46.926609999999997</v>
      </c>
      <c r="E35" s="12">
        <v>11420</v>
      </c>
      <c r="F35" s="12">
        <v>12.42</v>
      </c>
      <c r="G35" s="12">
        <v>840.1</v>
      </c>
      <c r="H35" s="12" t="s">
        <v>49</v>
      </c>
      <c r="I35" s="12"/>
      <c r="J35" s="13">
        <f t="shared" si="1"/>
        <v>164.243135</v>
      </c>
      <c r="K35" s="13">
        <f t="shared" si="2"/>
        <v>-130.25628499999999</v>
      </c>
      <c r="L35" s="13">
        <f t="shared" si="3"/>
        <v>198.229985</v>
      </c>
      <c r="N35" s="10" t="s">
        <v>49</v>
      </c>
      <c r="O35" s="12">
        <v>336</v>
      </c>
      <c r="P35" s="12">
        <v>33.986849999999997</v>
      </c>
      <c r="Q35" s="12">
        <v>46.926609999999997</v>
      </c>
      <c r="R35" s="12">
        <v>11420</v>
      </c>
      <c r="S35" s="12">
        <v>12.42</v>
      </c>
      <c r="T35" s="12">
        <v>840.1</v>
      </c>
      <c r="U35" s="12" t="s">
        <v>49</v>
      </c>
      <c r="V35" s="12"/>
      <c r="W35" s="13">
        <f t="shared" si="4"/>
        <v>164.243135</v>
      </c>
      <c r="X35" s="13">
        <f t="shared" si="5"/>
        <v>-130.25628499999999</v>
      </c>
      <c r="Y35" s="14">
        <f t="shared" si="6"/>
        <v>198.229985</v>
      </c>
      <c r="AA35" s="10" t="s">
        <v>49</v>
      </c>
      <c r="AB35" s="12">
        <v>334</v>
      </c>
      <c r="AC35" s="12">
        <v>31.070689999999999</v>
      </c>
      <c r="AD35" s="12">
        <v>13.067410000000001</v>
      </c>
      <c r="AE35" s="12">
        <v>10378</v>
      </c>
      <c r="AF35" s="12">
        <v>12.42</v>
      </c>
      <c r="AG35" s="12">
        <v>117.78</v>
      </c>
      <c r="AH35" s="12" t="s">
        <v>49</v>
      </c>
      <c r="AI35" s="4"/>
      <c r="AJ35" s="13">
        <f t="shared" si="7"/>
        <v>45.735935000000005</v>
      </c>
      <c r="AK35" s="13">
        <f t="shared" si="8"/>
        <v>-14.665245000000006</v>
      </c>
      <c r="AL35" s="14">
        <f t="shared" si="9"/>
        <v>76.806624999999997</v>
      </c>
      <c r="AM35" s="4"/>
      <c r="AN35" s="10" t="s">
        <v>49</v>
      </c>
      <c r="AO35" s="12">
        <v>331</v>
      </c>
      <c r="AP35" s="12">
        <v>30.296220000000002</v>
      </c>
      <c r="AQ35" s="12">
        <v>10.26163</v>
      </c>
      <c r="AR35" s="12">
        <v>10028</v>
      </c>
      <c r="AS35" s="12">
        <v>12.42</v>
      </c>
      <c r="AT35" s="12">
        <v>73.959999999999994</v>
      </c>
      <c r="AU35" s="12"/>
      <c r="AW35" s="15" t="str">
        <f t="shared" si="0"/>
        <v>Zn</v>
      </c>
      <c r="AX35" s="16">
        <f t="shared" si="10"/>
        <v>-5</v>
      </c>
      <c r="AY35" s="17">
        <f t="shared" si="11"/>
        <v>-1.488095238095238E-2</v>
      </c>
      <c r="AZ35" s="18">
        <f t="shared" si="12"/>
        <v>-3.6906299999999952</v>
      </c>
      <c r="BA35" s="17">
        <f t="shared" si="13"/>
        <v>-0.10858993993265029</v>
      </c>
      <c r="BB35" s="18">
        <f t="shared" si="14"/>
        <v>-36.66498</v>
      </c>
      <c r="BC35" s="17">
        <f t="shared" si="15"/>
        <v>-0.78132598966769606</v>
      </c>
    </row>
    <row r="36" spans="1:59" ht="15.75" x14ac:dyDescent="0.25">
      <c r="A36" s="10"/>
      <c r="B36" s="12"/>
      <c r="C36" s="12"/>
      <c r="D36" s="12"/>
      <c r="E36" s="12"/>
      <c r="F36" s="12"/>
      <c r="G36" s="12"/>
      <c r="H36" s="12"/>
      <c r="I36" s="12"/>
      <c r="J36" s="13"/>
      <c r="K36" s="13"/>
      <c r="L36" s="13"/>
      <c r="N36" s="10"/>
      <c r="O36" s="12"/>
      <c r="P36" s="12"/>
      <c r="Q36" s="12"/>
      <c r="R36" s="12"/>
      <c r="S36" s="12"/>
      <c r="T36" s="12"/>
      <c r="U36" s="12"/>
      <c r="V36" s="12"/>
      <c r="W36" s="13"/>
      <c r="X36" s="13"/>
      <c r="Y36" s="14"/>
      <c r="AA36" s="10"/>
      <c r="AB36" s="12"/>
      <c r="AC36" s="12"/>
      <c r="AD36" s="12"/>
      <c r="AE36" s="12"/>
      <c r="AF36" s="12"/>
      <c r="AG36" s="12"/>
      <c r="AH36" s="12"/>
      <c r="AI36" s="4"/>
      <c r="AJ36" s="13"/>
      <c r="AK36" s="13"/>
      <c r="AL36" s="14"/>
      <c r="AM36" s="4"/>
      <c r="AN36" s="10"/>
      <c r="AO36" s="12"/>
      <c r="AP36" s="12"/>
      <c r="AQ36" s="12"/>
      <c r="AR36" s="12"/>
      <c r="AS36" s="12"/>
      <c r="AT36" s="12"/>
      <c r="AU36" s="12"/>
      <c r="AW36" s="15"/>
      <c r="AX36" s="16"/>
      <c r="AY36" s="17"/>
      <c r="AZ36" s="18"/>
      <c r="BA36" s="17"/>
      <c r="BB36" s="18"/>
      <c r="BC36" s="17"/>
    </row>
    <row r="38" spans="1:59" x14ac:dyDescent="0.2">
      <c r="O38" s="20"/>
      <c r="P38" s="20"/>
      <c r="Q38" s="20"/>
    </row>
    <row r="39" spans="1:59" ht="15" thickBot="1" x14ac:dyDescent="0.25"/>
    <row r="40" spans="1:59" ht="15" customHeight="1" x14ac:dyDescent="0.2">
      <c r="N40" s="5" t="s">
        <v>51</v>
      </c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N40" s="5" t="s">
        <v>51</v>
      </c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</row>
    <row r="41" spans="1:59" ht="15" customHeight="1" x14ac:dyDescent="0.2">
      <c r="N41" s="21" t="s">
        <v>52</v>
      </c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N41" s="21" t="s">
        <v>52</v>
      </c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</row>
    <row r="42" spans="1:59" ht="15" customHeight="1" x14ac:dyDescent="0.2">
      <c r="N42" s="21" t="s">
        <v>53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N42" s="21" t="s">
        <v>53</v>
      </c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</row>
    <row r="43" spans="1:59" ht="30" x14ac:dyDescent="0.2">
      <c r="N43" s="10"/>
      <c r="O43" s="11" t="s">
        <v>21</v>
      </c>
      <c r="P43" s="11" t="s">
        <v>22</v>
      </c>
      <c r="Q43" s="11" t="s">
        <v>23</v>
      </c>
      <c r="R43" s="11" t="s">
        <v>24</v>
      </c>
      <c r="S43" s="11" t="s">
        <v>25</v>
      </c>
      <c r="T43" s="11" t="s">
        <v>26</v>
      </c>
      <c r="U43" s="11" t="s">
        <v>27</v>
      </c>
      <c r="V43" s="11" t="s">
        <v>28</v>
      </c>
      <c r="W43" s="11" t="s">
        <v>29</v>
      </c>
      <c r="X43" s="11" t="s">
        <v>30</v>
      </c>
      <c r="Y43" s="11" t="s">
        <v>31</v>
      </c>
      <c r="Z43" s="11" t="s">
        <v>32</v>
      </c>
      <c r="AA43" s="11" t="s">
        <v>33</v>
      </c>
      <c r="AB43" s="11" t="s">
        <v>34</v>
      </c>
      <c r="AC43" s="11" t="s">
        <v>35</v>
      </c>
      <c r="AD43" s="11" t="s">
        <v>36</v>
      </c>
      <c r="AE43" s="11" t="s">
        <v>50</v>
      </c>
      <c r="AF43" s="11" t="s">
        <v>37</v>
      </c>
      <c r="AG43" s="11" t="s">
        <v>38</v>
      </c>
      <c r="AN43" s="10"/>
      <c r="AO43" s="11" t="s">
        <v>21</v>
      </c>
      <c r="AP43" s="11" t="s">
        <v>22</v>
      </c>
      <c r="AQ43" s="11" t="s">
        <v>23</v>
      </c>
      <c r="AR43" s="11" t="s">
        <v>24</v>
      </c>
      <c r="AS43" s="11" t="s">
        <v>25</v>
      </c>
      <c r="AT43" s="11" t="s">
        <v>26</v>
      </c>
      <c r="AU43" s="11" t="s">
        <v>27</v>
      </c>
      <c r="AV43" s="11" t="s">
        <v>28</v>
      </c>
      <c r="AW43" s="11" t="s">
        <v>29</v>
      </c>
      <c r="AX43" s="11" t="s">
        <v>30</v>
      </c>
      <c r="AY43" s="11" t="s">
        <v>31</v>
      </c>
      <c r="AZ43" s="11" t="s">
        <v>32</v>
      </c>
      <c r="BA43" s="11" t="s">
        <v>33</v>
      </c>
      <c r="BB43" s="11" t="s">
        <v>34</v>
      </c>
      <c r="BC43" s="11" t="s">
        <v>35</v>
      </c>
      <c r="BD43" s="11" t="s">
        <v>36</v>
      </c>
      <c r="BE43" s="11" t="s">
        <v>50</v>
      </c>
      <c r="BF43" s="11" t="s">
        <v>37</v>
      </c>
      <c r="BG43" s="11" t="s">
        <v>38</v>
      </c>
    </row>
    <row r="44" spans="1:59" ht="15" x14ac:dyDescent="0.2">
      <c r="N44" s="23" t="s">
        <v>21</v>
      </c>
      <c r="O44" s="24">
        <v>1</v>
      </c>
      <c r="P44" s="25">
        <v>-0.17563000000000001</v>
      </c>
      <c r="Q44" s="24">
        <v>0.16797999999999999</v>
      </c>
      <c r="R44" s="24">
        <v>0.13436000000000001</v>
      </c>
      <c r="S44" s="24">
        <v>0.13053000000000001</v>
      </c>
      <c r="T44" s="24">
        <v>8.0329999999999999E-2</v>
      </c>
      <c r="U44" s="24">
        <v>7.8200000000000006E-2</v>
      </c>
      <c r="V44" s="24">
        <v>0.1181</v>
      </c>
      <c r="W44" s="25">
        <v>-0.20302000000000001</v>
      </c>
      <c r="X44" s="25">
        <v>-8.584E-2</v>
      </c>
      <c r="Y44" s="25">
        <v>-0.16234000000000001</v>
      </c>
      <c r="Z44" s="25">
        <v>-0.13217000000000001</v>
      </c>
      <c r="AA44" s="25">
        <v>-0.10233</v>
      </c>
      <c r="AB44" s="25">
        <v>-0.30395</v>
      </c>
      <c r="AC44" s="24">
        <v>0.30515999999999999</v>
      </c>
      <c r="AD44" s="25">
        <v>-0.35949999999999999</v>
      </c>
      <c r="AE44" s="24">
        <v>4.0820000000000002E-2</v>
      </c>
      <c r="AF44" s="25">
        <v>-4.7059999999999998E-2</v>
      </c>
      <c r="AG44" s="25">
        <v>-0.24917</v>
      </c>
      <c r="AN44" s="23" t="s">
        <v>21</v>
      </c>
      <c r="AO44" s="24">
        <v>1</v>
      </c>
      <c r="AP44" s="25">
        <v>-0.24510000000000001</v>
      </c>
      <c r="AQ44" s="24">
        <v>0.12914</v>
      </c>
      <c r="AR44" s="24">
        <v>9.5820000000000002E-2</v>
      </c>
      <c r="AS44" s="24">
        <v>9.1259999999999994E-2</v>
      </c>
      <c r="AT44" s="24">
        <v>0.10978</v>
      </c>
      <c r="AU44" s="24">
        <v>0.10983999999999999</v>
      </c>
      <c r="AV44" s="24">
        <v>0.17546</v>
      </c>
      <c r="AW44" s="24">
        <v>0.62883</v>
      </c>
      <c r="AX44" s="25">
        <v>-0.13815</v>
      </c>
      <c r="AY44" s="25">
        <v>-0.20849000000000001</v>
      </c>
      <c r="AZ44" s="25">
        <v>-2.7879999999999999E-2</v>
      </c>
      <c r="BA44" s="25">
        <v>-8.6540000000000006E-2</v>
      </c>
      <c r="BB44" s="25">
        <v>-0.33556000000000002</v>
      </c>
      <c r="BC44" s="24">
        <v>0.33584000000000003</v>
      </c>
      <c r="BD44" s="25">
        <v>-0.4123</v>
      </c>
      <c r="BE44" s="24">
        <v>0.11512</v>
      </c>
      <c r="BF44" s="24">
        <v>7.6689999999999994E-2</v>
      </c>
      <c r="BG44" s="25">
        <v>-0.22774</v>
      </c>
    </row>
    <row r="45" spans="1:59" ht="15" x14ac:dyDescent="0.2">
      <c r="N45" s="23" t="s">
        <v>22</v>
      </c>
      <c r="O45" s="25">
        <v>-0.17563000000000001</v>
      </c>
      <c r="P45" s="24">
        <v>1</v>
      </c>
      <c r="Q45" s="25">
        <v>-0.55906</v>
      </c>
      <c r="R45" s="25">
        <v>-0.43446000000000001</v>
      </c>
      <c r="S45" s="25">
        <v>-0.43003000000000002</v>
      </c>
      <c r="T45" s="25">
        <v>-0.41115000000000002</v>
      </c>
      <c r="U45" s="25">
        <v>-0.38231999999999999</v>
      </c>
      <c r="V45" s="25">
        <v>-0.31358000000000003</v>
      </c>
      <c r="W45" s="24">
        <v>4.5850000000000002E-2</v>
      </c>
      <c r="X45" s="25">
        <v>-0.21159</v>
      </c>
      <c r="Y45" s="24">
        <v>1.159E-2</v>
      </c>
      <c r="Z45" s="24">
        <v>1.247E-2</v>
      </c>
      <c r="AA45" s="24">
        <v>0.40905000000000002</v>
      </c>
      <c r="AB45" s="24">
        <v>0.13697999999999999</v>
      </c>
      <c r="AC45" s="25">
        <v>-0.13947000000000001</v>
      </c>
      <c r="AD45" s="24">
        <v>0.11788</v>
      </c>
      <c r="AE45" s="24">
        <v>0.10605000000000001</v>
      </c>
      <c r="AF45" s="24">
        <v>0.10603</v>
      </c>
      <c r="AG45" s="24">
        <v>0.42992000000000002</v>
      </c>
      <c r="AN45" s="23" t="s">
        <v>22</v>
      </c>
      <c r="AO45" s="25">
        <v>-0.24510000000000001</v>
      </c>
      <c r="AP45" s="24">
        <v>1</v>
      </c>
      <c r="AQ45" s="25">
        <v>-0.47610000000000002</v>
      </c>
      <c r="AR45" s="25">
        <v>-0.34043000000000001</v>
      </c>
      <c r="AS45" s="25">
        <v>-0.33542</v>
      </c>
      <c r="AT45" s="25">
        <v>-0.31529000000000001</v>
      </c>
      <c r="AU45" s="25">
        <v>-0.31622</v>
      </c>
      <c r="AV45" s="25">
        <v>-0.30342999999999998</v>
      </c>
      <c r="AW45" s="25">
        <v>-0.24204999999999999</v>
      </c>
      <c r="AX45" s="25">
        <v>-0.11409999999999999</v>
      </c>
      <c r="AY45" s="24">
        <v>0.12495000000000001</v>
      </c>
      <c r="AZ45" s="24">
        <v>2.0590000000000001E-2</v>
      </c>
      <c r="BA45" s="24">
        <v>0.45633000000000001</v>
      </c>
      <c r="BB45" s="24">
        <v>0.1603</v>
      </c>
      <c r="BC45" s="25">
        <v>-0.16434000000000001</v>
      </c>
      <c r="BD45" s="24">
        <v>0.17469999999999999</v>
      </c>
      <c r="BE45" s="24">
        <v>8.1180000000000002E-2</v>
      </c>
      <c r="BF45" s="24">
        <v>0.13047</v>
      </c>
      <c r="BG45" s="24">
        <v>0.49906</v>
      </c>
    </row>
    <row r="46" spans="1:59" ht="15" x14ac:dyDescent="0.2">
      <c r="N46" s="23" t="s">
        <v>23</v>
      </c>
      <c r="O46" s="24">
        <v>0.16797999999999999</v>
      </c>
      <c r="P46" s="25">
        <v>-0.55906</v>
      </c>
      <c r="Q46" s="24">
        <v>1</v>
      </c>
      <c r="R46" s="24">
        <v>0.97131999999999996</v>
      </c>
      <c r="S46" s="24">
        <v>0.97033000000000003</v>
      </c>
      <c r="T46" s="24">
        <v>0.88170999999999999</v>
      </c>
      <c r="U46" s="24">
        <v>0.87722999999999995</v>
      </c>
      <c r="V46" s="24">
        <v>0.23482</v>
      </c>
      <c r="W46" s="24">
        <v>0.43823000000000001</v>
      </c>
      <c r="X46" s="25">
        <v>-0.52373999999999998</v>
      </c>
      <c r="Y46" s="25">
        <v>-0.68794999999999995</v>
      </c>
      <c r="Z46" s="25">
        <v>-0.70669999999999999</v>
      </c>
      <c r="AA46" s="24">
        <v>0.11093</v>
      </c>
      <c r="AB46" s="24">
        <v>6.4030000000000004E-2</v>
      </c>
      <c r="AC46" s="25">
        <v>-6.1890000000000001E-2</v>
      </c>
      <c r="AD46" s="24">
        <v>9.0969999999999995E-2</v>
      </c>
      <c r="AE46" s="25">
        <v>-0.39679999999999999</v>
      </c>
      <c r="AF46" s="25">
        <v>-1.7229999999999999E-2</v>
      </c>
      <c r="AG46" s="25">
        <v>-3.3919999999999999E-2</v>
      </c>
      <c r="AN46" s="23" t="s">
        <v>23</v>
      </c>
      <c r="AO46" s="24">
        <v>0.12914</v>
      </c>
      <c r="AP46" s="25">
        <v>-0.47610000000000002</v>
      </c>
      <c r="AQ46" s="24">
        <v>1</v>
      </c>
      <c r="AR46" s="24">
        <v>0.96921000000000002</v>
      </c>
      <c r="AS46" s="24">
        <v>0.96811999999999998</v>
      </c>
      <c r="AT46" s="24">
        <v>0.87033000000000005</v>
      </c>
      <c r="AU46" s="24">
        <v>0.87034999999999996</v>
      </c>
      <c r="AV46" s="24">
        <v>0.14857999999999999</v>
      </c>
      <c r="AW46" s="24">
        <v>0.43994</v>
      </c>
      <c r="AX46" s="25">
        <v>-0.60004999999999997</v>
      </c>
      <c r="AY46" s="25">
        <v>-0.74856999999999996</v>
      </c>
      <c r="AZ46" s="25">
        <v>-0.71780999999999995</v>
      </c>
      <c r="BA46" s="24">
        <v>0.10274</v>
      </c>
      <c r="BB46" s="24">
        <v>4.9230000000000003E-2</v>
      </c>
      <c r="BC46" s="25">
        <v>-4.691E-2</v>
      </c>
      <c r="BD46" s="24">
        <v>7.1209999999999996E-2</v>
      </c>
      <c r="BE46" s="25">
        <v>-0.37452000000000002</v>
      </c>
      <c r="BF46" s="24">
        <v>6.28E-3</v>
      </c>
      <c r="BG46" s="25">
        <v>-1.985E-2</v>
      </c>
    </row>
    <row r="47" spans="1:59" ht="15" x14ac:dyDescent="0.2">
      <c r="N47" s="23" t="s">
        <v>24</v>
      </c>
      <c r="O47" s="24">
        <v>0.13436000000000001</v>
      </c>
      <c r="P47" s="25">
        <v>-0.43446000000000001</v>
      </c>
      <c r="Q47" s="24">
        <v>0.97131999999999996</v>
      </c>
      <c r="R47" s="24">
        <v>1</v>
      </c>
      <c r="S47" s="24">
        <v>0.99970999999999999</v>
      </c>
      <c r="T47" s="24">
        <v>0.88739999999999997</v>
      </c>
      <c r="U47" s="24">
        <v>0.88297999999999999</v>
      </c>
      <c r="V47" s="24">
        <v>0.14901</v>
      </c>
      <c r="W47" s="24">
        <v>0.51831000000000005</v>
      </c>
      <c r="X47" s="25">
        <v>-0.61994000000000005</v>
      </c>
      <c r="Y47" s="25">
        <v>-0.74663999999999997</v>
      </c>
      <c r="Z47" s="25">
        <v>-0.70545000000000002</v>
      </c>
      <c r="AA47" s="24">
        <v>0.33490999999999999</v>
      </c>
      <c r="AB47" s="24">
        <v>7.6670000000000002E-2</v>
      </c>
      <c r="AC47" s="25">
        <v>-7.4579999999999994E-2</v>
      </c>
      <c r="AD47" s="24">
        <v>0.11047</v>
      </c>
      <c r="AE47" s="25">
        <v>-0.34622999999999998</v>
      </c>
      <c r="AF47" s="24">
        <v>9.2319999999999999E-2</v>
      </c>
      <c r="AG47" s="24">
        <v>0.10649</v>
      </c>
      <c r="AN47" s="23" t="s">
        <v>24</v>
      </c>
      <c r="AO47" s="24">
        <v>9.5820000000000002E-2</v>
      </c>
      <c r="AP47" s="25">
        <v>-0.34043000000000001</v>
      </c>
      <c r="AQ47" s="24">
        <v>0.96921000000000002</v>
      </c>
      <c r="AR47" s="24">
        <v>1</v>
      </c>
      <c r="AS47" s="24">
        <v>0.99968999999999997</v>
      </c>
      <c r="AT47" s="24">
        <v>0.87790000000000001</v>
      </c>
      <c r="AU47" s="24">
        <v>0.87763000000000002</v>
      </c>
      <c r="AV47" s="24">
        <v>6.6119999999999998E-2</v>
      </c>
      <c r="AW47" s="24">
        <v>0.32647999999999999</v>
      </c>
      <c r="AX47" s="25">
        <v>-0.68889999999999996</v>
      </c>
      <c r="AY47" s="25">
        <v>-0.79735999999999996</v>
      </c>
      <c r="AZ47" s="25">
        <v>-0.70770999999999995</v>
      </c>
      <c r="BA47" s="24">
        <v>0.32466</v>
      </c>
      <c r="BB47" s="24">
        <v>6.4490000000000006E-2</v>
      </c>
      <c r="BC47" s="25">
        <v>-6.2289999999999998E-2</v>
      </c>
      <c r="BD47" s="24">
        <v>9.7989999999999994E-2</v>
      </c>
      <c r="BE47" s="25">
        <v>-0.32199</v>
      </c>
      <c r="BF47" s="24">
        <v>0.12291000000000001</v>
      </c>
      <c r="BG47" s="24">
        <v>0.11826</v>
      </c>
    </row>
    <row r="48" spans="1:59" ht="15" x14ac:dyDescent="0.2">
      <c r="N48" s="23" t="s">
        <v>25</v>
      </c>
      <c r="O48" s="24">
        <v>0.13053000000000001</v>
      </c>
      <c r="P48" s="25">
        <v>-0.43003000000000002</v>
      </c>
      <c r="Q48" s="24">
        <v>0.97033000000000003</v>
      </c>
      <c r="R48" s="24">
        <v>0.99970999999999999</v>
      </c>
      <c r="S48" s="24">
        <v>1</v>
      </c>
      <c r="T48" s="24">
        <v>0.88714000000000004</v>
      </c>
      <c r="U48" s="24">
        <v>0.88275000000000003</v>
      </c>
      <c r="V48" s="24">
        <v>0.14699000000000001</v>
      </c>
      <c r="W48" s="24">
        <v>0.52815999999999996</v>
      </c>
      <c r="X48" s="25">
        <v>-0.61995999999999996</v>
      </c>
      <c r="Y48" s="25">
        <v>-0.74512</v>
      </c>
      <c r="Z48" s="25">
        <v>-0.70438999999999996</v>
      </c>
      <c r="AA48" s="24">
        <v>0.33878999999999998</v>
      </c>
      <c r="AB48" s="24">
        <v>7.7740000000000004E-2</v>
      </c>
      <c r="AC48" s="25">
        <v>-7.5630000000000003E-2</v>
      </c>
      <c r="AD48" s="24">
        <v>0.11237</v>
      </c>
      <c r="AE48" s="25">
        <v>-0.34451999999999999</v>
      </c>
      <c r="AF48" s="24">
        <v>9.4140000000000001E-2</v>
      </c>
      <c r="AG48" s="24">
        <v>0.11094999999999999</v>
      </c>
      <c r="AN48" s="23" t="s">
        <v>25</v>
      </c>
      <c r="AO48" s="24">
        <v>9.1259999999999994E-2</v>
      </c>
      <c r="AP48" s="25">
        <v>-0.33542</v>
      </c>
      <c r="AQ48" s="24">
        <v>0.96811999999999998</v>
      </c>
      <c r="AR48" s="24">
        <v>0.99968999999999997</v>
      </c>
      <c r="AS48" s="24">
        <v>1</v>
      </c>
      <c r="AT48" s="24">
        <v>0.87761999999999996</v>
      </c>
      <c r="AU48" s="24">
        <v>0.87736000000000003</v>
      </c>
      <c r="AV48" s="24">
        <v>6.4680000000000001E-2</v>
      </c>
      <c r="AW48" s="24">
        <v>0.33835999999999999</v>
      </c>
      <c r="AX48" s="25">
        <v>-0.68847999999999998</v>
      </c>
      <c r="AY48" s="25">
        <v>-0.79535999999999996</v>
      </c>
      <c r="AZ48" s="25">
        <v>-0.70650999999999997</v>
      </c>
      <c r="BA48" s="24">
        <v>0.32882</v>
      </c>
      <c r="BB48" s="24">
        <v>6.5699999999999995E-2</v>
      </c>
      <c r="BC48" s="25">
        <v>-6.3479999999999995E-2</v>
      </c>
      <c r="BD48" s="24">
        <v>9.9930000000000005E-2</v>
      </c>
      <c r="BE48" s="25">
        <v>-0.32030999999999998</v>
      </c>
      <c r="BF48" s="24">
        <v>0.12501000000000001</v>
      </c>
      <c r="BG48" s="24">
        <v>0.12296</v>
      </c>
    </row>
    <row r="49" spans="14:59" ht="15" x14ac:dyDescent="0.2">
      <c r="N49" s="23" t="s">
        <v>26</v>
      </c>
      <c r="O49" s="24">
        <v>8.0329999999999999E-2</v>
      </c>
      <c r="P49" s="25">
        <v>-0.41115000000000002</v>
      </c>
      <c r="Q49" s="24">
        <v>0.88170999999999999</v>
      </c>
      <c r="R49" s="24">
        <v>0.88739999999999997</v>
      </c>
      <c r="S49" s="24">
        <v>0.88714000000000004</v>
      </c>
      <c r="T49" s="24">
        <v>1</v>
      </c>
      <c r="U49" s="24">
        <v>0.99965999999999999</v>
      </c>
      <c r="V49" s="24">
        <v>0.1847</v>
      </c>
      <c r="W49" s="24">
        <v>0.46609</v>
      </c>
      <c r="X49" s="25">
        <v>-0.55589999999999995</v>
      </c>
      <c r="Y49" s="25">
        <v>-0.67798999999999998</v>
      </c>
      <c r="Z49" s="25">
        <v>-0.64907999999999999</v>
      </c>
      <c r="AA49" s="24">
        <v>0.21171000000000001</v>
      </c>
      <c r="AB49" s="24">
        <v>8.4459999999999993E-2</v>
      </c>
      <c r="AC49" s="25">
        <v>-8.344E-2</v>
      </c>
      <c r="AD49" s="24">
        <v>0.12361999999999999</v>
      </c>
      <c r="AE49" s="25">
        <v>-0.34982999999999997</v>
      </c>
      <c r="AF49" s="24">
        <v>4.5080000000000002E-2</v>
      </c>
      <c r="AG49" s="24">
        <v>4.9119999999999997E-2</v>
      </c>
      <c r="AN49" s="23" t="s">
        <v>26</v>
      </c>
      <c r="AO49" s="24">
        <v>0.10978</v>
      </c>
      <c r="AP49" s="25">
        <v>-0.31529000000000001</v>
      </c>
      <c r="AQ49" s="24">
        <v>0.87033000000000005</v>
      </c>
      <c r="AR49" s="24">
        <v>0.87790000000000001</v>
      </c>
      <c r="AS49" s="24">
        <v>0.87761999999999996</v>
      </c>
      <c r="AT49" s="24">
        <v>1</v>
      </c>
      <c r="AU49" s="24">
        <v>0.99965000000000004</v>
      </c>
      <c r="AV49" s="24">
        <v>0.11409999999999999</v>
      </c>
      <c r="AW49" s="24">
        <v>0.57257999999999998</v>
      </c>
      <c r="AX49" s="25">
        <v>-0.62219999999999998</v>
      </c>
      <c r="AY49" s="25">
        <v>-0.72162999999999999</v>
      </c>
      <c r="AZ49" s="25">
        <v>-0.65088999999999997</v>
      </c>
      <c r="BA49" s="24">
        <v>0.2094</v>
      </c>
      <c r="BB49" s="24">
        <v>7.6240000000000002E-2</v>
      </c>
      <c r="BC49" s="25">
        <v>-7.3380000000000001E-2</v>
      </c>
      <c r="BD49" s="24">
        <v>0.10735</v>
      </c>
      <c r="BE49" s="25">
        <v>-0.31816</v>
      </c>
      <c r="BF49" s="24">
        <v>6.8940000000000001E-2</v>
      </c>
      <c r="BG49" s="24">
        <v>7.3929999999999996E-2</v>
      </c>
    </row>
    <row r="50" spans="14:59" ht="15" x14ac:dyDescent="0.2">
      <c r="N50" s="23" t="s">
        <v>27</v>
      </c>
      <c r="O50" s="24">
        <v>7.8200000000000006E-2</v>
      </c>
      <c r="P50" s="25">
        <v>-0.38231999999999999</v>
      </c>
      <c r="Q50" s="24">
        <v>0.87722999999999995</v>
      </c>
      <c r="R50" s="24">
        <v>0.88297999999999999</v>
      </c>
      <c r="S50" s="24">
        <v>0.88275000000000003</v>
      </c>
      <c r="T50" s="24">
        <v>0.99965999999999999</v>
      </c>
      <c r="U50" s="24">
        <v>1</v>
      </c>
      <c r="V50" s="24">
        <v>0.18304999999999999</v>
      </c>
      <c r="W50" s="24">
        <v>0.45955000000000001</v>
      </c>
      <c r="X50" s="25">
        <v>-0.57633999999999996</v>
      </c>
      <c r="Y50" s="25">
        <v>-0.69345999999999997</v>
      </c>
      <c r="Z50" s="25">
        <v>-0.65217999999999998</v>
      </c>
      <c r="AA50" s="24">
        <v>0.21349000000000001</v>
      </c>
      <c r="AB50" s="24">
        <v>9.0130000000000002E-2</v>
      </c>
      <c r="AC50" s="25">
        <v>-8.9190000000000005E-2</v>
      </c>
      <c r="AD50" s="24">
        <v>0.12536</v>
      </c>
      <c r="AE50" s="25">
        <v>-0.34043000000000001</v>
      </c>
      <c r="AF50" s="24">
        <v>4.6899999999999997E-2</v>
      </c>
      <c r="AG50" s="24">
        <v>4.7539999999999999E-2</v>
      </c>
      <c r="AN50" s="23" t="s">
        <v>27</v>
      </c>
      <c r="AO50" s="24">
        <v>0.10983999999999999</v>
      </c>
      <c r="AP50" s="25">
        <v>-0.31622</v>
      </c>
      <c r="AQ50" s="24">
        <v>0.87034999999999996</v>
      </c>
      <c r="AR50" s="24">
        <v>0.87763000000000002</v>
      </c>
      <c r="AS50" s="24">
        <v>0.87736000000000003</v>
      </c>
      <c r="AT50" s="24">
        <v>0.99965000000000004</v>
      </c>
      <c r="AU50" s="24">
        <v>1</v>
      </c>
      <c r="AV50" s="24">
        <v>0.11550000000000001</v>
      </c>
      <c r="AW50" s="24">
        <v>0.54920999999999998</v>
      </c>
      <c r="AX50" s="25">
        <v>-0.62073</v>
      </c>
      <c r="AY50" s="25">
        <v>-0.72070000000000001</v>
      </c>
      <c r="AZ50" s="25">
        <v>-0.65010000000000001</v>
      </c>
      <c r="BA50" s="24">
        <v>0.20807</v>
      </c>
      <c r="BB50" s="24">
        <v>7.6280000000000001E-2</v>
      </c>
      <c r="BC50" s="25">
        <v>-7.3359999999999995E-2</v>
      </c>
      <c r="BD50" s="24">
        <v>0.10752</v>
      </c>
      <c r="BE50" s="25">
        <v>-0.31813999999999998</v>
      </c>
      <c r="BF50" s="24">
        <v>6.8339999999999998E-2</v>
      </c>
      <c r="BG50" s="24">
        <v>7.3169999999999999E-2</v>
      </c>
    </row>
    <row r="51" spans="14:59" ht="15" x14ac:dyDescent="0.2">
      <c r="N51" s="23" t="s">
        <v>28</v>
      </c>
      <c r="O51" s="24">
        <v>0.1181</v>
      </c>
      <c r="P51" s="25">
        <v>-0.31358000000000003</v>
      </c>
      <c r="Q51" s="24">
        <v>0.23482</v>
      </c>
      <c r="R51" s="24">
        <v>0.14901</v>
      </c>
      <c r="S51" s="24">
        <v>0.14699000000000001</v>
      </c>
      <c r="T51" s="24">
        <v>0.1847</v>
      </c>
      <c r="U51" s="24">
        <v>0.18304999999999999</v>
      </c>
      <c r="V51" s="24">
        <v>1</v>
      </c>
      <c r="W51" s="25">
        <v>-4.7620000000000003E-2</v>
      </c>
      <c r="X51" s="25">
        <v>-0.21604000000000001</v>
      </c>
      <c r="Y51" s="25">
        <v>-0.24229000000000001</v>
      </c>
      <c r="Z51" s="24">
        <v>4.8070000000000002E-2</v>
      </c>
      <c r="AA51" s="25">
        <v>-0.30810999999999999</v>
      </c>
      <c r="AB51" s="25">
        <v>-0.22892999999999999</v>
      </c>
      <c r="AC51" s="24">
        <v>0.22900000000000001</v>
      </c>
      <c r="AD51" s="25">
        <v>-0.25912000000000002</v>
      </c>
      <c r="AE51" s="24">
        <v>5.0319999999999997E-2</v>
      </c>
      <c r="AF51" s="25">
        <v>-8.4500000000000006E-2</v>
      </c>
      <c r="AG51" s="25">
        <v>-0.27089999999999997</v>
      </c>
      <c r="AN51" s="23" t="s">
        <v>28</v>
      </c>
      <c r="AO51" s="24">
        <v>0.17546</v>
      </c>
      <c r="AP51" s="25">
        <v>-0.30342999999999998</v>
      </c>
      <c r="AQ51" s="24">
        <v>0.14857999999999999</v>
      </c>
      <c r="AR51" s="24">
        <v>6.6119999999999998E-2</v>
      </c>
      <c r="AS51" s="24">
        <v>6.4680000000000001E-2</v>
      </c>
      <c r="AT51" s="24">
        <v>0.11409999999999999</v>
      </c>
      <c r="AU51" s="24">
        <v>0.11550000000000001</v>
      </c>
      <c r="AV51" s="24">
        <v>1</v>
      </c>
      <c r="AW51" s="24">
        <v>0.33489000000000002</v>
      </c>
      <c r="AX51" s="25">
        <v>-0.12275999999999999</v>
      </c>
      <c r="AY51" s="25">
        <v>-0.14760999999999999</v>
      </c>
      <c r="AZ51" s="24">
        <v>9.8290000000000002E-2</v>
      </c>
      <c r="BA51" s="25">
        <v>-0.31622</v>
      </c>
      <c r="BB51" s="25">
        <v>-0.16646</v>
      </c>
      <c r="BC51" s="24">
        <v>0.1668</v>
      </c>
      <c r="BD51" s="25">
        <v>-0.19941999999999999</v>
      </c>
      <c r="BE51" s="24">
        <v>5.1529999999999999E-2</v>
      </c>
      <c r="BF51" s="25">
        <v>-3.798E-2</v>
      </c>
      <c r="BG51" s="25">
        <v>-0.29157</v>
      </c>
    </row>
    <row r="52" spans="14:59" ht="15" x14ac:dyDescent="0.2">
      <c r="N52" s="23" t="s">
        <v>29</v>
      </c>
      <c r="O52" s="25">
        <v>-0.20302000000000001</v>
      </c>
      <c r="P52" s="24">
        <v>4.5850000000000002E-2</v>
      </c>
      <c r="Q52" s="24">
        <v>0.43823000000000001</v>
      </c>
      <c r="R52" s="24">
        <v>0.51831000000000005</v>
      </c>
      <c r="S52" s="24">
        <v>0.52815999999999996</v>
      </c>
      <c r="T52" s="24">
        <v>0.46609</v>
      </c>
      <c r="U52" s="24">
        <v>0.45955000000000001</v>
      </c>
      <c r="V52" s="25">
        <v>-4.7620000000000003E-2</v>
      </c>
      <c r="W52" s="24">
        <v>1</v>
      </c>
      <c r="X52" s="25">
        <v>-0.34227000000000002</v>
      </c>
      <c r="Y52" s="25">
        <v>-0.30457000000000001</v>
      </c>
      <c r="Z52" s="25">
        <v>-0.27305000000000001</v>
      </c>
      <c r="AA52" s="24">
        <v>0.44951000000000002</v>
      </c>
      <c r="AB52" s="24">
        <v>0.10928</v>
      </c>
      <c r="AC52" s="25">
        <v>-9.8589999999999997E-2</v>
      </c>
      <c r="AD52" s="24">
        <v>0.20136999999999999</v>
      </c>
      <c r="AE52" s="25">
        <v>-9.7269999999999995E-2</v>
      </c>
      <c r="AF52" s="24">
        <v>0.18640999999999999</v>
      </c>
      <c r="AG52" s="24">
        <v>0.40288000000000002</v>
      </c>
      <c r="AN52" s="23" t="s">
        <v>29</v>
      </c>
      <c r="AO52" s="24">
        <v>0.62883</v>
      </c>
      <c r="AP52" s="25">
        <v>-0.24204999999999999</v>
      </c>
      <c r="AQ52" s="24">
        <v>0.43994</v>
      </c>
      <c r="AR52" s="24">
        <v>0.32647999999999999</v>
      </c>
      <c r="AS52" s="24">
        <v>0.33835999999999999</v>
      </c>
      <c r="AT52" s="24">
        <v>0.57257999999999998</v>
      </c>
      <c r="AU52" s="24">
        <v>0.54920999999999998</v>
      </c>
      <c r="AV52" s="24">
        <v>0.33489000000000002</v>
      </c>
      <c r="AW52" s="24">
        <v>1</v>
      </c>
      <c r="AX52" s="25">
        <v>-0.56069999999999998</v>
      </c>
      <c r="AY52" s="25">
        <v>-0.36621999999999999</v>
      </c>
      <c r="AZ52" s="24">
        <v>0.17188999999999999</v>
      </c>
      <c r="BA52" s="25">
        <v>-0.27607999999999999</v>
      </c>
      <c r="BB52" s="24" t="s">
        <v>56</v>
      </c>
      <c r="BC52" s="24" t="s">
        <v>56</v>
      </c>
      <c r="BD52" s="25">
        <v>-0.65576999999999996</v>
      </c>
      <c r="BE52" s="24">
        <v>1</v>
      </c>
      <c r="BF52" s="24">
        <v>1</v>
      </c>
      <c r="BG52" s="25">
        <v>-1</v>
      </c>
    </row>
    <row r="53" spans="14:59" ht="15" x14ac:dyDescent="0.2">
      <c r="N53" s="23" t="s">
        <v>30</v>
      </c>
      <c r="O53" s="25">
        <v>-8.584E-2</v>
      </c>
      <c r="P53" s="25">
        <v>-0.21159</v>
      </c>
      <c r="Q53" s="25">
        <v>-0.52373999999999998</v>
      </c>
      <c r="R53" s="25">
        <v>-0.61994000000000005</v>
      </c>
      <c r="S53" s="25">
        <v>-0.61995999999999996</v>
      </c>
      <c r="T53" s="25">
        <v>-0.55589999999999995</v>
      </c>
      <c r="U53" s="25">
        <v>-0.57633999999999996</v>
      </c>
      <c r="V53" s="25">
        <v>-0.21604000000000001</v>
      </c>
      <c r="W53" s="25">
        <v>-0.34227000000000002</v>
      </c>
      <c r="X53" s="24">
        <v>1</v>
      </c>
      <c r="Y53" s="24">
        <v>0.88219000000000003</v>
      </c>
      <c r="Z53" s="24">
        <v>0.42484</v>
      </c>
      <c r="AA53" s="25">
        <v>-0.53366000000000002</v>
      </c>
      <c r="AB53" s="25">
        <v>-2.5350000000000001E-2</v>
      </c>
      <c r="AC53" s="24">
        <v>2.597E-2</v>
      </c>
      <c r="AD53" s="25">
        <v>-1.0880000000000001E-2</v>
      </c>
      <c r="AE53" s="24">
        <v>5.9459999999999999E-2</v>
      </c>
      <c r="AF53" s="25">
        <v>-0.34461000000000003</v>
      </c>
      <c r="AG53" s="25">
        <v>-0.24067</v>
      </c>
      <c r="AN53" s="23" t="s">
        <v>30</v>
      </c>
      <c r="AO53" s="25">
        <v>-0.13815</v>
      </c>
      <c r="AP53" s="25">
        <v>-0.11409999999999999</v>
      </c>
      <c r="AQ53" s="25">
        <v>-0.60004999999999997</v>
      </c>
      <c r="AR53" s="25">
        <v>-0.68889999999999996</v>
      </c>
      <c r="AS53" s="25">
        <v>-0.68847999999999998</v>
      </c>
      <c r="AT53" s="25">
        <v>-0.62219999999999998</v>
      </c>
      <c r="AU53" s="25">
        <v>-0.62073</v>
      </c>
      <c r="AV53" s="25">
        <v>-0.12275999999999999</v>
      </c>
      <c r="AW53" s="25">
        <v>-0.56069999999999998</v>
      </c>
      <c r="AX53" s="24">
        <v>1</v>
      </c>
      <c r="AY53" s="24">
        <v>0.87641999999999998</v>
      </c>
      <c r="AZ53" s="24">
        <v>0.44830999999999999</v>
      </c>
      <c r="BA53" s="25">
        <v>-0.51153000000000004</v>
      </c>
      <c r="BB53" s="25">
        <v>-9.4299999999999991E-3</v>
      </c>
      <c r="BC53" s="24">
        <v>8.5199999999999998E-3</v>
      </c>
      <c r="BD53" s="25">
        <v>-3.0200000000000001E-3</v>
      </c>
      <c r="BE53" s="24">
        <v>8.6790000000000006E-2</v>
      </c>
      <c r="BF53" s="25">
        <v>-0.32618999999999998</v>
      </c>
      <c r="BG53" s="25">
        <v>-0.23405000000000001</v>
      </c>
    </row>
    <row r="54" spans="14:59" ht="15" x14ac:dyDescent="0.2">
      <c r="N54" s="23" t="s">
        <v>32</v>
      </c>
      <c r="O54" s="25">
        <v>-0.13217000000000001</v>
      </c>
      <c r="P54" s="24">
        <v>1.247E-2</v>
      </c>
      <c r="Q54" s="25">
        <v>-0.70669999999999999</v>
      </c>
      <c r="R54" s="25">
        <v>-0.70545000000000002</v>
      </c>
      <c r="S54" s="25">
        <v>-0.70438999999999996</v>
      </c>
      <c r="T54" s="25">
        <v>-0.64907999999999999</v>
      </c>
      <c r="U54" s="25">
        <v>-0.65217999999999998</v>
      </c>
      <c r="V54" s="24">
        <v>4.8070000000000002E-2</v>
      </c>
      <c r="W54" s="25">
        <v>-0.27305000000000001</v>
      </c>
      <c r="X54" s="24">
        <v>0.42484</v>
      </c>
      <c r="Y54" s="24">
        <v>0.59594999999999998</v>
      </c>
      <c r="Z54" s="24">
        <v>1</v>
      </c>
      <c r="AA54" s="25">
        <v>-0.11265</v>
      </c>
      <c r="AB54" s="25">
        <v>-0.28133000000000002</v>
      </c>
      <c r="AC54" s="24">
        <v>0.28387000000000001</v>
      </c>
      <c r="AD54" s="25">
        <v>-0.29646</v>
      </c>
      <c r="AE54" s="24">
        <v>0.62895999999999996</v>
      </c>
      <c r="AF54" s="24">
        <v>0.30364000000000002</v>
      </c>
      <c r="AG54" s="25">
        <v>-0.10791000000000001</v>
      </c>
      <c r="AN54" s="23" t="s">
        <v>32</v>
      </c>
      <c r="AO54" s="25">
        <v>-2.7879999999999999E-2</v>
      </c>
      <c r="AP54" s="24">
        <v>2.0590000000000001E-2</v>
      </c>
      <c r="AQ54" s="25">
        <v>-0.71780999999999995</v>
      </c>
      <c r="AR54" s="25">
        <v>-0.70770999999999995</v>
      </c>
      <c r="AS54" s="25">
        <v>-0.70650999999999997</v>
      </c>
      <c r="AT54" s="25">
        <v>-0.65088999999999997</v>
      </c>
      <c r="AU54" s="25">
        <v>-0.65010000000000001</v>
      </c>
      <c r="AV54" s="24">
        <v>9.8290000000000002E-2</v>
      </c>
      <c r="AW54" s="24">
        <v>0.17188999999999999</v>
      </c>
      <c r="AX54" s="24">
        <v>0.44830999999999999</v>
      </c>
      <c r="AY54" s="24">
        <v>0.59843999999999997</v>
      </c>
      <c r="AZ54" s="24">
        <v>1</v>
      </c>
      <c r="BA54" s="25">
        <v>-0.10352</v>
      </c>
      <c r="BB54" s="25">
        <v>-0.25438</v>
      </c>
      <c r="BC54" s="24">
        <v>0.25557000000000002</v>
      </c>
      <c r="BD54" s="25">
        <v>-0.27679999999999999</v>
      </c>
      <c r="BE54" s="24">
        <v>0.58843000000000001</v>
      </c>
      <c r="BF54" s="24">
        <v>0.23996000000000001</v>
      </c>
      <c r="BG54" s="25">
        <v>-0.11567</v>
      </c>
    </row>
    <row r="55" spans="14:59" ht="15" x14ac:dyDescent="0.2">
      <c r="N55" s="23" t="s">
        <v>33</v>
      </c>
      <c r="O55" s="25">
        <v>-0.10233</v>
      </c>
      <c r="P55" s="24">
        <v>0.40905000000000002</v>
      </c>
      <c r="Q55" s="24">
        <v>0.11093</v>
      </c>
      <c r="R55" s="24">
        <v>0.33490999999999999</v>
      </c>
      <c r="S55" s="24">
        <v>0.33878999999999998</v>
      </c>
      <c r="T55" s="24">
        <v>0.21171000000000001</v>
      </c>
      <c r="U55" s="24">
        <v>0.21349000000000001</v>
      </c>
      <c r="V55" s="25">
        <v>-0.30810999999999999</v>
      </c>
      <c r="W55" s="24">
        <v>0.44951000000000002</v>
      </c>
      <c r="X55" s="25">
        <v>-0.53366000000000002</v>
      </c>
      <c r="Y55" s="25">
        <v>-0.40053</v>
      </c>
      <c r="Z55" s="25">
        <v>-0.11265</v>
      </c>
      <c r="AA55" s="24">
        <v>1</v>
      </c>
      <c r="AB55" s="24">
        <v>2.6270000000000002E-2</v>
      </c>
      <c r="AC55" s="25">
        <v>-2.5870000000000001E-2</v>
      </c>
      <c r="AD55" s="24">
        <v>5.6390000000000003E-2</v>
      </c>
      <c r="AE55" s="24">
        <v>0.21465000000000001</v>
      </c>
      <c r="AF55" s="24">
        <v>0.50451000000000001</v>
      </c>
      <c r="AG55" s="24">
        <v>0.59536999999999995</v>
      </c>
      <c r="AN55" s="23" t="s">
        <v>33</v>
      </c>
      <c r="AO55" s="25">
        <v>-8.6540000000000006E-2</v>
      </c>
      <c r="AP55" s="24">
        <v>0.45633000000000001</v>
      </c>
      <c r="AQ55" s="24">
        <v>0.10274</v>
      </c>
      <c r="AR55" s="24">
        <v>0.32466</v>
      </c>
      <c r="AS55" s="24">
        <v>0.32882</v>
      </c>
      <c r="AT55" s="24">
        <v>0.2094</v>
      </c>
      <c r="AU55" s="24">
        <v>0.20807</v>
      </c>
      <c r="AV55" s="25">
        <v>-0.31622</v>
      </c>
      <c r="AW55" s="25">
        <v>-0.27607999999999999</v>
      </c>
      <c r="AX55" s="25">
        <v>-0.51153000000000004</v>
      </c>
      <c r="AY55" s="25">
        <v>-0.36753999999999998</v>
      </c>
      <c r="AZ55" s="25">
        <v>-0.10352</v>
      </c>
      <c r="BA55" s="24">
        <v>1</v>
      </c>
      <c r="BB55" s="24">
        <v>8.1300000000000001E-3</v>
      </c>
      <c r="BC55" s="25">
        <v>-6.8700000000000002E-3</v>
      </c>
      <c r="BD55" s="24">
        <v>5.1069999999999997E-2</v>
      </c>
      <c r="BE55" s="24">
        <v>0.21998999999999999</v>
      </c>
      <c r="BF55" s="24">
        <v>0.51653000000000004</v>
      </c>
      <c r="BG55" s="24">
        <v>0.59997</v>
      </c>
    </row>
    <row r="56" spans="14:59" ht="15" x14ac:dyDescent="0.2">
      <c r="N56" s="23" t="s">
        <v>34</v>
      </c>
      <c r="O56" s="25">
        <v>-0.30395</v>
      </c>
      <c r="P56" s="24">
        <v>0.13697999999999999</v>
      </c>
      <c r="Q56" s="24">
        <v>6.4030000000000004E-2</v>
      </c>
      <c r="R56" s="24">
        <v>7.6670000000000002E-2</v>
      </c>
      <c r="S56" s="24">
        <v>7.7740000000000004E-2</v>
      </c>
      <c r="T56" s="24">
        <v>8.4459999999999993E-2</v>
      </c>
      <c r="U56" s="24">
        <v>9.0130000000000002E-2</v>
      </c>
      <c r="V56" s="25">
        <v>-0.22892999999999999</v>
      </c>
      <c r="W56" s="24">
        <v>0.10928</v>
      </c>
      <c r="X56" s="25">
        <v>-2.5350000000000001E-2</v>
      </c>
      <c r="Y56" s="25">
        <v>-1.703E-2</v>
      </c>
      <c r="Z56" s="25">
        <v>-0.28133000000000002</v>
      </c>
      <c r="AA56" s="24">
        <v>2.6270000000000002E-2</v>
      </c>
      <c r="AB56" s="24">
        <v>1</v>
      </c>
      <c r="AC56" s="25">
        <v>-0.99899000000000004</v>
      </c>
      <c r="AD56" s="24">
        <v>0.85804999999999998</v>
      </c>
      <c r="AE56" s="25">
        <v>-0.45252999999999999</v>
      </c>
      <c r="AF56" s="25">
        <v>-0.31725999999999999</v>
      </c>
      <c r="AG56" s="24">
        <v>0.16328000000000001</v>
      </c>
      <c r="AN56" s="23" t="s">
        <v>34</v>
      </c>
      <c r="AO56" s="25">
        <v>-0.33556000000000002</v>
      </c>
      <c r="AP56" s="24">
        <v>0.1603</v>
      </c>
      <c r="AQ56" s="24">
        <v>4.9230000000000003E-2</v>
      </c>
      <c r="AR56" s="24">
        <v>6.4490000000000006E-2</v>
      </c>
      <c r="AS56" s="24">
        <v>6.5699999999999995E-2</v>
      </c>
      <c r="AT56" s="24">
        <v>7.6240000000000002E-2</v>
      </c>
      <c r="AU56" s="24">
        <v>7.6280000000000001E-2</v>
      </c>
      <c r="AV56" s="25">
        <v>-0.16646</v>
      </c>
      <c r="AW56" s="24" t="s">
        <v>56</v>
      </c>
      <c r="AX56" s="25">
        <v>-9.4299999999999991E-3</v>
      </c>
      <c r="AY56" s="25">
        <v>-9.5300000000000003E-3</v>
      </c>
      <c r="AZ56" s="25">
        <v>-0.25438</v>
      </c>
      <c r="BA56" s="24">
        <v>8.1300000000000001E-3</v>
      </c>
      <c r="BB56" s="24">
        <v>1</v>
      </c>
      <c r="BC56" s="25">
        <v>-0.99890999999999996</v>
      </c>
      <c r="BD56" s="24">
        <v>0.85097999999999996</v>
      </c>
      <c r="BE56" s="25">
        <v>-0.42665999999999998</v>
      </c>
      <c r="BF56" s="25">
        <v>-0.32121</v>
      </c>
      <c r="BG56" s="24">
        <v>0.15795000000000001</v>
      </c>
    </row>
    <row r="57" spans="14:59" ht="15" x14ac:dyDescent="0.2">
      <c r="N57" s="23" t="s">
        <v>35</v>
      </c>
      <c r="O57" s="24">
        <v>0.30515999999999999</v>
      </c>
      <c r="P57" s="25">
        <v>-0.13947000000000001</v>
      </c>
      <c r="Q57" s="25">
        <v>-6.1890000000000001E-2</v>
      </c>
      <c r="R57" s="25">
        <v>-7.4579999999999994E-2</v>
      </c>
      <c r="S57" s="25">
        <v>-7.5630000000000003E-2</v>
      </c>
      <c r="T57" s="25">
        <v>-8.344E-2</v>
      </c>
      <c r="U57" s="25">
        <v>-8.9190000000000005E-2</v>
      </c>
      <c r="V57" s="24">
        <v>0.22900000000000001</v>
      </c>
      <c r="W57" s="25">
        <v>-9.8589999999999997E-2</v>
      </c>
      <c r="X57" s="24">
        <v>2.597E-2</v>
      </c>
      <c r="Y57" s="24">
        <v>1.8079999999999999E-2</v>
      </c>
      <c r="Z57" s="24">
        <v>0.28387000000000001</v>
      </c>
      <c r="AA57" s="25">
        <v>-2.5870000000000001E-2</v>
      </c>
      <c r="AB57" s="25">
        <v>-0.99899000000000004</v>
      </c>
      <c r="AC57" s="24">
        <v>1</v>
      </c>
      <c r="AD57" s="25">
        <v>-0.85758000000000001</v>
      </c>
      <c r="AE57" s="24">
        <v>0.4511</v>
      </c>
      <c r="AF57" s="24">
        <v>0.31679000000000002</v>
      </c>
      <c r="AG57" s="25">
        <v>-0.16328999999999999</v>
      </c>
      <c r="AN57" s="23" t="s">
        <v>35</v>
      </c>
      <c r="AO57" s="24">
        <v>0.33584000000000003</v>
      </c>
      <c r="AP57" s="25">
        <v>-0.16434000000000001</v>
      </c>
      <c r="AQ57" s="25">
        <v>-4.691E-2</v>
      </c>
      <c r="AR57" s="25">
        <v>-6.2289999999999998E-2</v>
      </c>
      <c r="AS57" s="25">
        <v>-6.3479999999999995E-2</v>
      </c>
      <c r="AT57" s="25">
        <v>-7.3380000000000001E-2</v>
      </c>
      <c r="AU57" s="25">
        <v>-7.3359999999999995E-2</v>
      </c>
      <c r="AV57" s="24">
        <v>0.1668</v>
      </c>
      <c r="AW57" s="24" t="s">
        <v>56</v>
      </c>
      <c r="AX57" s="24">
        <v>8.5199999999999998E-3</v>
      </c>
      <c r="AY57" s="24">
        <v>8.5199999999999998E-3</v>
      </c>
      <c r="AZ57" s="24">
        <v>0.25557000000000002</v>
      </c>
      <c r="BA57" s="25">
        <v>-6.8700000000000002E-3</v>
      </c>
      <c r="BB57" s="25">
        <v>-0.99890999999999996</v>
      </c>
      <c r="BC57" s="24">
        <v>1</v>
      </c>
      <c r="BD57" s="25">
        <v>-0.85055999999999998</v>
      </c>
      <c r="BE57" s="24">
        <v>0.42484</v>
      </c>
      <c r="BF57" s="24">
        <v>0.31946999999999998</v>
      </c>
      <c r="BG57" s="25">
        <v>-0.15812000000000001</v>
      </c>
    </row>
    <row r="58" spans="14:59" ht="30" x14ac:dyDescent="0.2">
      <c r="N58" s="23" t="s">
        <v>36</v>
      </c>
      <c r="O58" s="25">
        <v>-0.35949999999999999</v>
      </c>
      <c r="P58" s="24">
        <v>0.11788</v>
      </c>
      <c r="Q58" s="24">
        <v>9.0969999999999995E-2</v>
      </c>
      <c r="R58" s="24">
        <v>0.11047</v>
      </c>
      <c r="S58" s="24">
        <v>0.11237</v>
      </c>
      <c r="T58" s="24">
        <v>0.12361999999999999</v>
      </c>
      <c r="U58" s="24">
        <v>0.12536</v>
      </c>
      <c r="V58" s="25">
        <v>-0.25912000000000002</v>
      </c>
      <c r="W58" s="24">
        <v>0.20136999999999999</v>
      </c>
      <c r="X58" s="25">
        <v>-1.0880000000000001E-2</v>
      </c>
      <c r="Y58" s="24">
        <v>1.1140000000000001E-2</v>
      </c>
      <c r="Z58" s="25">
        <v>-0.29646</v>
      </c>
      <c r="AA58" s="24">
        <v>5.6390000000000003E-2</v>
      </c>
      <c r="AB58" s="24">
        <v>0.85804999999999998</v>
      </c>
      <c r="AC58" s="25">
        <v>-0.85758000000000001</v>
      </c>
      <c r="AD58" s="24">
        <v>1</v>
      </c>
      <c r="AE58" s="25">
        <v>-0.47363</v>
      </c>
      <c r="AF58" s="25">
        <v>-0.28638000000000002</v>
      </c>
      <c r="AG58" s="24">
        <v>0.2147</v>
      </c>
      <c r="AN58" s="23" t="s">
        <v>36</v>
      </c>
      <c r="AO58" s="25">
        <v>-0.4123</v>
      </c>
      <c r="AP58" s="24">
        <v>0.17469999999999999</v>
      </c>
      <c r="AQ58" s="24">
        <v>7.1209999999999996E-2</v>
      </c>
      <c r="AR58" s="24">
        <v>9.7989999999999994E-2</v>
      </c>
      <c r="AS58" s="24">
        <v>9.9930000000000005E-2</v>
      </c>
      <c r="AT58" s="24">
        <v>0.10735</v>
      </c>
      <c r="AU58" s="24">
        <v>0.10752</v>
      </c>
      <c r="AV58" s="25">
        <v>-0.19941999999999999</v>
      </c>
      <c r="AW58" s="25">
        <v>-0.65576999999999996</v>
      </c>
      <c r="AX58" s="25">
        <v>-3.0200000000000001E-3</v>
      </c>
      <c r="AY58" s="25">
        <v>-1.8600000000000001E-3</v>
      </c>
      <c r="AZ58" s="25">
        <v>-0.27679999999999999</v>
      </c>
      <c r="BA58" s="24">
        <v>5.1069999999999997E-2</v>
      </c>
      <c r="BB58" s="24">
        <v>0.85097999999999996</v>
      </c>
      <c r="BC58" s="25">
        <v>-0.85055999999999998</v>
      </c>
      <c r="BD58" s="24">
        <v>1</v>
      </c>
      <c r="BE58" s="25">
        <v>-0.44996000000000003</v>
      </c>
      <c r="BF58" s="25">
        <v>-0.29482000000000003</v>
      </c>
      <c r="BG58" s="24">
        <v>0.20518</v>
      </c>
    </row>
    <row r="59" spans="14:59" ht="15" x14ac:dyDescent="0.2">
      <c r="N59" s="23" t="s">
        <v>50</v>
      </c>
      <c r="O59" s="24">
        <v>4.0820000000000002E-2</v>
      </c>
      <c r="P59" s="24">
        <v>0.10605000000000001</v>
      </c>
      <c r="Q59" s="25">
        <v>-0.39679999999999999</v>
      </c>
      <c r="R59" s="25">
        <v>-0.34622999999999998</v>
      </c>
      <c r="S59" s="25">
        <v>-0.34451999999999999</v>
      </c>
      <c r="T59" s="25">
        <v>-0.34982999999999997</v>
      </c>
      <c r="U59" s="25">
        <v>-0.34043000000000001</v>
      </c>
      <c r="V59" s="24">
        <v>5.0319999999999997E-2</v>
      </c>
      <c r="W59" s="25">
        <v>-9.7269999999999995E-2</v>
      </c>
      <c r="X59" s="24">
        <v>5.9459999999999999E-2</v>
      </c>
      <c r="Y59" s="24">
        <v>0.24792</v>
      </c>
      <c r="Z59" s="24">
        <v>0.62895999999999996</v>
      </c>
      <c r="AA59" s="24">
        <v>0.21465000000000001</v>
      </c>
      <c r="AB59" s="25">
        <v>-0.45252999999999999</v>
      </c>
      <c r="AC59" s="24">
        <v>0.4511</v>
      </c>
      <c r="AD59" s="25">
        <v>-0.47363</v>
      </c>
      <c r="AE59" s="24">
        <v>1</v>
      </c>
      <c r="AF59" s="24">
        <v>0.44219999999999998</v>
      </c>
      <c r="AG59" s="24">
        <v>7.6139999999999999E-2</v>
      </c>
      <c r="AN59" s="23" t="s">
        <v>50</v>
      </c>
      <c r="AO59" s="24">
        <v>0.11512</v>
      </c>
      <c r="AP59" s="24">
        <v>8.1180000000000002E-2</v>
      </c>
      <c r="AQ59" s="25">
        <v>-0.37452000000000002</v>
      </c>
      <c r="AR59" s="25">
        <v>-0.32199</v>
      </c>
      <c r="AS59" s="25">
        <v>-0.32030999999999998</v>
      </c>
      <c r="AT59" s="25">
        <v>-0.31816</v>
      </c>
      <c r="AU59" s="25">
        <v>-0.31813999999999998</v>
      </c>
      <c r="AV59" s="24">
        <v>5.1529999999999999E-2</v>
      </c>
      <c r="AW59" s="24">
        <v>1</v>
      </c>
      <c r="AX59" s="24">
        <v>8.6790000000000006E-2</v>
      </c>
      <c r="AY59" s="24">
        <v>0.2482</v>
      </c>
      <c r="AZ59" s="24">
        <v>0.58843000000000001</v>
      </c>
      <c r="BA59" s="24">
        <v>0.21998999999999999</v>
      </c>
      <c r="BB59" s="25">
        <v>-0.42665999999999998</v>
      </c>
      <c r="BC59" s="24">
        <v>0.42484</v>
      </c>
      <c r="BD59" s="25">
        <v>-0.44996000000000003</v>
      </c>
      <c r="BE59" s="24">
        <v>1</v>
      </c>
      <c r="BF59" s="24">
        <v>0.42292999999999997</v>
      </c>
      <c r="BG59" s="24">
        <v>7.6119999999999993E-2</v>
      </c>
    </row>
    <row r="60" spans="14:59" ht="15" x14ac:dyDescent="0.2">
      <c r="N60" s="23" t="s">
        <v>37</v>
      </c>
      <c r="O60" s="25">
        <v>-4.7059999999999998E-2</v>
      </c>
      <c r="P60" s="24">
        <v>0.10603</v>
      </c>
      <c r="Q60" s="25">
        <v>-1.7229999999999999E-2</v>
      </c>
      <c r="R60" s="24">
        <v>9.2319999999999999E-2</v>
      </c>
      <c r="S60" s="24">
        <v>9.4140000000000001E-2</v>
      </c>
      <c r="T60" s="24">
        <v>4.5080000000000002E-2</v>
      </c>
      <c r="U60" s="24">
        <v>4.6899999999999997E-2</v>
      </c>
      <c r="V60" s="25">
        <v>-8.4500000000000006E-2</v>
      </c>
      <c r="W60" s="24">
        <v>0.18640999999999999</v>
      </c>
      <c r="X60" s="25">
        <v>-0.34461000000000003</v>
      </c>
      <c r="Y60" s="25">
        <v>-0.12651999999999999</v>
      </c>
      <c r="Z60" s="24">
        <v>0.30364000000000002</v>
      </c>
      <c r="AA60" s="24">
        <v>0.50451000000000001</v>
      </c>
      <c r="AB60" s="25">
        <v>-0.31725999999999999</v>
      </c>
      <c r="AC60" s="24">
        <v>0.31679000000000002</v>
      </c>
      <c r="AD60" s="25">
        <v>-0.28638000000000002</v>
      </c>
      <c r="AE60" s="24">
        <v>0.44219999999999998</v>
      </c>
      <c r="AF60" s="24">
        <v>1</v>
      </c>
      <c r="AG60" s="24">
        <v>0.23346</v>
      </c>
      <c r="AN60" s="23" t="s">
        <v>37</v>
      </c>
      <c r="AO60" s="24">
        <v>7.6689999999999994E-2</v>
      </c>
      <c r="AP60" s="24">
        <v>0.13047</v>
      </c>
      <c r="AQ60" s="24">
        <v>6.28E-3</v>
      </c>
      <c r="AR60" s="24">
        <v>0.12291000000000001</v>
      </c>
      <c r="AS60" s="24">
        <v>0.12501000000000001</v>
      </c>
      <c r="AT60" s="24">
        <v>6.8940000000000001E-2</v>
      </c>
      <c r="AU60" s="24">
        <v>6.8339999999999998E-2</v>
      </c>
      <c r="AV60" s="25">
        <v>-3.798E-2</v>
      </c>
      <c r="AW60" s="24">
        <v>1</v>
      </c>
      <c r="AX60" s="25">
        <v>-0.32618999999999998</v>
      </c>
      <c r="AY60" s="25">
        <v>-0.13322999999999999</v>
      </c>
      <c r="AZ60" s="24">
        <v>0.23996000000000001</v>
      </c>
      <c r="BA60" s="24">
        <v>0.51653000000000004</v>
      </c>
      <c r="BB60" s="25">
        <v>-0.32121</v>
      </c>
      <c r="BC60" s="24">
        <v>0.31946999999999998</v>
      </c>
      <c r="BD60" s="25">
        <v>-0.29482000000000003</v>
      </c>
      <c r="BE60" s="24">
        <v>0.42292999999999997</v>
      </c>
      <c r="BF60" s="24">
        <v>1</v>
      </c>
      <c r="BG60" s="24">
        <v>0.29199000000000003</v>
      </c>
    </row>
    <row r="61" spans="14:59" ht="15" x14ac:dyDescent="0.2">
      <c r="N61" s="23" t="s">
        <v>38</v>
      </c>
      <c r="O61" s="25">
        <v>-0.24917</v>
      </c>
      <c r="P61" s="24">
        <v>0.42992000000000002</v>
      </c>
      <c r="Q61" s="25">
        <v>-3.3919999999999999E-2</v>
      </c>
      <c r="R61" s="24">
        <v>0.10649</v>
      </c>
      <c r="S61" s="24">
        <v>0.11094999999999999</v>
      </c>
      <c r="T61" s="24">
        <v>4.9119999999999997E-2</v>
      </c>
      <c r="U61" s="24">
        <v>4.7539999999999999E-2</v>
      </c>
      <c r="V61" s="25">
        <v>-0.27089999999999997</v>
      </c>
      <c r="W61" s="24">
        <v>0.40288000000000002</v>
      </c>
      <c r="X61" s="25">
        <v>-0.24067</v>
      </c>
      <c r="Y61" s="25">
        <v>-0.12053999999999999</v>
      </c>
      <c r="Z61" s="25">
        <v>-0.10791000000000001</v>
      </c>
      <c r="AA61" s="24">
        <v>0.59536999999999995</v>
      </c>
      <c r="AB61" s="24">
        <v>0.16328000000000001</v>
      </c>
      <c r="AC61" s="25">
        <v>-0.16328999999999999</v>
      </c>
      <c r="AD61" s="24">
        <v>0.2147</v>
      </c>
      <c r="AE61" s="24">
        <v>7.6139999999999999E-2</v>
      </c>
      <c r="AF61" s="24">
        <v>0.23346</v>
      </c>
      <c r="AG61" s="24">
        <v>1</v>
      </c>
      <c r="AN61" s="23" t="s">
        <v>38</v>
      </c>
      <c r="AO61" s="25">
        <v>-0.22774</v>
      </c>
      <c r="AP61" s="24">
        <v>0.49906</v>
      </c>
      <c r="AQ61" s="25">
        <v>-1.985E-2</v>
      </c>
      <c r="AR61" s="24">
        <v>0.11826</v>
      </c>
      <c r="AS61" s="24">
        <v>0.12296</v>
      </c>
      <c r="AT61" s="24">
        <v>7.3929999999999996E-2</v>
      </c>
      <c r="AU61" s="24">
        <v>7.3169999999999999E-2</v>
      </c>
      <c r="AV61" s="25">
        <v>-0.29157</v>
      </c>
      <c r="AW61" s="25">
        <v>-1</v>
      </c>
      <c r="AX61" s="25">
        <v>-0.23405000000000001</v>
      </c>
      <c r="AY61" s="25">
        <v>-0.10568</v>
      </c>
      <c r="AZ61" s="25">
        <v>-0.11567</v>
      </c>
      <c r="BA61" s="24">
        <v>0.59997</v>
      </c>
      <c r="BB61" s="24">
        <v>0.15795000000000001</v>
      </c>
      <c r="BC61" s="25">
        <v>-0.15812000000000001</v>
      </c>
      <c r="BD61" s="24">
        <v>0.20518</v>
      </c>
      <c r="BE61" s="24">
        <v>7.6119999999999993E-2</v>
      </c>
      <c r="BF61" s="24">
        <v>0.29199000000000003</v>
      </c>
      <c r="BG61" s="24">
        <v>1</v>
      </c>
    </row>
  </sheetData>
  <mergeCells count="10">
    <mergeCell ref="N41:AG41"/>
    <mergeCell ref="AN41:BG41"/>
    <mergeCell ref="N42:AG42"/>
    <mergeCell ref="AN42:BG42"/>
    <mergeCell ref="A4:H4"/>
    <mergeCell ref="N4:U4"/>
    <mergeCell ref="AA4:AH4"/>
    <mergeCell ref="AN4:AT4"/>
    <mergeCell ref="N40:AG40"/>
    <mergeCell ref="AN40:BG40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61"/>
  <sheetViews>
    <sheetView zoomScale="70" zoomScaleNormal="70" workbookViewId="0">
      <selection activeCell="A22" sqref="A22:XFD22"/>
    </sheetView>
  </sheetViews>
  <sheetFormatPr defaultRowHeight="14.25" x14ac:dyDescent="0.2"/>
  <cols>
    <col min="1" max="1" width="9.140625" style="2"/>
    <col min="2" max="2" width="9.28515625" style="2" bestFit="1" customWidth="1"/>
    <col min="3" max="3" width="9.85546875" style="2" bestFit="1" customWidth="1"/>
    <col min="4" max="4" width="11" style="2" bestFit="1" customWidth="1"/>
    <col min="5" max="7" width="9.28515625" style="2" bestFit="1" customWidth="1"/>
    <col min="8" max="9" width="9.140625" style="2"/>
    <col min="10" max="10" width="10.140625" style="2" bestFit="1" customWidth="1"/>
    <col min="11" max="12" width="9.28515625" style="2" bestFit="1" customWidth="1"/>
    <col min="13" max="13" width="9.140625" style="2"/>
    <col min="14" max="14" width="13.7109375" style="2" customWidth="1"/>
    <col min="15" max="15" width="9.28515625" style="3" bestFit="1" customWidth="1"/>
    <col min="16" max="16" width="9.85546875" style="3" bestFit="1" customWidth="1"/>
    <col min="17" max="17" width="11" style="3" bestFit="1" customWidth="1"/>
    <col min="18" max="18" width="10.5703125" style="3" customWidth="1"/>
    <col min="19" max="19" width="12.140625" style="3" customWidth="1"/>
    <col min="20" max="20" width="10.7109375" style="2" bestFit="1" customWidth="1"/>
    <col min="21" max="22" width="10.5703125" style="2" customWidth="1"/>
    <col min="23" max="23" width="9.28515625" style="2" bestFit="1" customWidth="1"/>
    <col min="24" max="24" width="15.7109375" style="2" customWidth="1"/>
    <col min="25" max="25" width="16.5703125" style="2" customWidth="1"/>
    <col min="26" max="33" width="9.28515625" style="2" bestFit="1" customWidth="1"/>
    <col min="34" max="35" width="9.140625" style="2"/>
    <col min="36" max="38" width="9.28515625" style="2" bestFit="1" customWidth="1"/>
    <col min="39" max="40" width="9.140625" style="2"/>
    <col min="41" max="41" width="9.28515625" style="2" bestFit="1" customWidth="1"/>
    <col min="42" max="42" width="9.85546875" style="2" bestFit="1" customWidth="1"/>
    <col min="43" max="43" width="11" style="2" bestFit="1" customWidth="1"/>
    <col min="44" max="46" width="9.28515625" style="2" bestFit="1" customWidth="1"/>
    <col min="47" max="49" width="9.140625" style="2"/>
    <col min="50" max="50" width="9.28515625" style="2" bestFit="1" customWidth="1"/>
    <col min="51" max="51" width="10" style="2" bestFit="1" customWidth="1"/>
    <col min="52" max="52" width="9.28515625" style="2" bestFit="1" customWidth="1"/>
    <col min="53" max="53" width="10" style="2" bestFit="1" customWidth="1"/>
    <col min="54" max="54" width="9.28515625" style="2" bestFit="1" customWidth="1"/>
    <col min="55" max="55" width="10" style="2" bestFit="1" customWidth="1"/>
    <col min="56" max="16384" width="9.140625" style="2"/>
  </cols>
  <sheetData>
    <row r="1" spans="1:55" x14ac:dyDescent="0.2">
      <c r="A1" s="1" t="s">
        <v>59</v>
      </c>
      <c r="N1" s="2" t="str">
        <f>A1</f>
        <v>L1_OATS_Dry</v>
      </c>
      <c r="AA1" s="2" t="str">
        <f>N1</f>
        <v>L1_OATS_Dry</v>
      </c>
      <c r="AN1" s="2" t="str">
        <f>N1</f>
        <v>L1_OATS_Dry</v>
      </c>
      <c r="AW1" s="2" t="str">
        <f>N1</f>
        <v>L1_OATS_Dry</v>
      </c>
    </row>
    <row r="2" spans="1:55" ht="15" x14ac:dyDescent="0.2">
      <c r="A2" s="2" t="s">
        <v>1</v>
      </c>
      <c r="N2" s="2" t="s">
        <v>1</v>
      </c>
      <c r="AA2" s="4" t="s">
        <v>2</v>
      </c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 t="s">
        <v>2</v>
      </c>
      <c r="AO2" s="4"/>
      <c r="AP2" s="4"/>
      <c r="AQ2" s="4"/>
      <c r="AR2" s="4"/>
      <c r="AS2" s="4"/>
      <c r="AT2" s="4"/>
      <c r="AU2" s="4"/>
    </row>
    <row r="3" spans="1:55" ht="15" thickBot="1" x14ac:dyDescent="0.25">
      <c r="A3" s="2" t="s">
        <v>60</v>
      </c>
      <c r="N3" s="2" t="s">
        <v>60</v>
      </c>
      <c r="AA3" s="2" t="s">
        <v>60</v>
      </c>
      <c r="AN3" s="2" t="s">
        <v>60</v>
      </c>
      <c r="AW3" s="2" t="s">
        <v>60</v>
      </c>
    </row>
    <row r="4" spans="1:55" ht="15.75" x14ac:dyDescent="0.25">
      <c r="A4" s="5" t="s">
        <v>4</v>
      </c>
      <c r="B4" s="6"/>
      <c r="C4" s="6"/>
      <c r="D4" s="6"/>
      <c r="E4" s="6"/>
      <c r="F4" s="6"/>
      <c r="G4" s="6"/>
      <c r="H4" s="6"/>
      <c r="I4" s="7"/>
      <c r="J4" s="7"/>
      <c r="N4" s="5" t="s">
        <v>4</v>
      </c>
      <c r="O4" s="6"/>
      <c r="P4" s="6"/>
      <c r="Q4" s="6"/>
      <c r="R4" s="6"/>
      <c r="S4" s="6"/>
      <c r="T4" s="6"/>
      <c r="U4" s="6"/>
      <c r="V4" s="7"/>
      <c r="AA4" s="5" t="s">
        <v>4</v>
      </c>
      <c r="AB4" s="6"/>
      <c r="AC4" s="6"/>
      <c r="AD4" s="6"/>
      <c r="AE4" s="6"/>
      <c r="AF4" s="6"/>
      <c r="AG4" s="6"/>
      <c r="AH4" s="6"/>
      <c r="AI4" s="4"/>
      <c r="AJ4" s="4"/>
      <c r="AK4" s="4"/>
      <c r="AL4" s="4"/>
      <c r="AM4" s="4"/>
      <c r="AN4" s="5" t="s">
        <v>4</v>
      </c>
      <c r="AO4" s="6"/>
      <c r="AP4" s="6"/>
      <c r="AQ4" s="6"/>
      <c r="AR4" s="6"/>
      <c r="AS4" s="6"/>
      <c r="AT4" s="6"/>
      <c r="AU4" s="8"/>
      <c r="AW4" s="9" t="s">
        <v>5</v>
      </c>
      <c r="AX4" s="9"/>
      <c r="AY4" s="9"/>
      <c r="AZ4" s="9"/>
      <c r="BA4" s="9"/>
      <c r="BB4" s="9"/>
      <c r="BC4" s="9"/>
    </row>
    <row r="5" spans="1:55" ht="30" x14ac:dyDescent="0.25">
      <c r="A5" s="10" t="s">
        <v>6</v>
      </c>
      <c r="B5" s="11" t="s">
        <v>7</v>
      </c>
      <c r="C5" s="11" t="s">
        <v>8</v>
      </c>
      <c r="D5" s="11" t="s">
        <v>9</v>
      </c>
      <c r="E5" s="11" t="s">
        <v>10</v>
      </c>
      <c r="F5" s="11" t="s">
        <v>11</v>
      </c>
      <c r="G5" s="11" t="s">
        <v>12</v>
      </c>
      <c r="H5" s="11" t="s">
        <v>13</v>
      </c>
      <c r="I5" s="11"/>
      <c r="J5" s="7" t="s">
        <v>14</v>
      </c>
      <c r="K5" s="7" t="s">
        <v>15</v>
      </c>
      <c r="L5" s="7" t="s">
        <v>16</v>
      </c>
      <c r="N5" s="10" t="s">
        <v>6</v>
      </c>
      <c r="O5" s="11" t="s">
        <v>7</v>
      </c>
      <c r="P5" s="11" t="s">
        <v>8</v>
      </c>
      <c r="Q5" s="11" t="s">
        <v>9</v>
      </c>
      <c r="R5" s="11" t="s">
        <v>10</v>
      </c>
      <c r="S5" s="11" t="s">
        <v>11</v>
      </c>
      <c r="T5" s="11" t="s">
        <v>12</v>
      </c>
      <c r="U5" s="11" t="s">
        <v>13</v>
      </c>
      <c r="V5" s="11"/>
      <c r="W5" s="7" t="s">
        <v>14</v>
      </c>
      <c r="X5" s="7" t="s">
        <v>15</v>
      </c>
      <c r="Y5" s="7" t="s">
        <v>16</v>
      </c>
      <c r="AA5" s="10" t="s">
        <v>6</v>
      </c>
      <c r="AB5" s="11" t="s">
        <v>7</v>
      </c>
      <c r="AC5" s="11" t="s">
        <v>8</v>
      </c>
      <c r="AD5" s="11" t="s">
        <v>9</v>
      </c>
      <c r="AE5" s="11" t="s">
        <v>10</v>
      </c>
      <c r="AF5" s="11" t="s">
        <v>11</v>
      </c>
      <c r="AG5" s="11" t="s">
        <v>12</v>
      </c>
      <c r="AH5" s="11" t="s">
        <v>13</v>
      </c>
      <c r="AI5" s="4"/>
      <c r="AJ5" s="7" t="s">
        <v>14</v>
      </c>
      <c r="AK5" s="7" t="s">
        <v>15</v>
      </c>
      <c r="AL5" s="7" t="s">
        <v>16</v>
      </c>
      <c r="AM5" s="4"/>
      <c r="AN5" s="10" t="s">
        <v>6</v>
      </c>
      <c r="AO5" s="11" t="s">
        <v>7</v>
      </c>
      <c r="AP5" s="11" t="s">
        <v>8</v>
      </c>
      <c r="AQ5" s="11" t="s">
        <v>9</v>
      </c>
      <c r="AR5" s="11" t="s">
        <v>10</v>
      </c>
      <c r="AS5" s="11" t="s">
        <v>11</v>
      </c>
      <c r="AT5" s="11" t="s">
        <v>12</v>
      </c>
      <c r="AU5" s="11"/>
      <c r="AW5" s="9" t="s">
        <v>6</v>
      </c>
      <c r="AX5" s="9" t="s">
        <v>17</v>
      </c>
      <c r="AY5" s="9" t="s">
        <v>18</v>
      </c>
      <c r="AZ5" s="9" t="s">
        <v>19</v>
      </c>
      <c r="BA5" s="9" t="s">
        <v>18</v>
      </c>
      <c r="BB5" s="9" t="s">
        <v>20</v>
      </c>
      <c r="BC5" s="9" t="s">
        <v>18</v>
      </c>
    </row>
    <row r="6" spans="1:55" ht="15.75" x14ac:dyDescent="0.25">
      <c r="A6" s="10" t="s">
        <v>21</v>
      </c>
      <c r="B6" s="12">
        <v>1348</v>
      </c>
      <c r="C6" s="12">
        <v>89.977739999999997</v>
      </c>
      <c r="D6" s="12">
        <v>1.8889499999999999</v>
      </c>
      <c r="E6" s="12">
        <v>121290</v>
      </c>
      <c r="F6" s="12">
        <v>83.4</v>
      </c>
      <c r="G6" s="12">
        <v>99.9</v>
      </c>
      <c r="H6" s="12" t="s">
        <v>21</v>
      </c>
      <c r="I6" s="12"/>
      <c r="J6" s="13">
        <f>IF(D6=".","",3.5*D6)</f>
        <v>6.6113249999999999</v>
      </c>
      <c r="K6" s="13">
        <f>IF(J6="","",C6-J6)</f>
        <v>83.366415000000003</v>
      </c>
      <c r="L6" s="13">
        <f>IF(J6="","",C6+J6)</f>
        <v>96.589064999999991</v>
      </c>
      <c r="N6" s="10" t="s">
        <v>21</v>
      </c>
      <c r="O6" s="12">
        <v>1348</v>
      </c>
      <c r="P6" s="12">
        <v>89.977739999999997</v>
      </c>
      <c r="Q6" s="12">
        <v>1.8889499999999999</v>
      </c>
      <c r="R6" s="12">
        <v>121290</v>
      </c>
      <c r="S6" s="12">
        <v>83.4</v>
      </c>
      <c r="T6" s="12">
        <v>99.9</v>
      </c>
      <c r="U6" s="12" t="s">
        <v>21</v>
      </c>
      <c r="V6" s="12"/>
      <c r="W6" s="13">
        <f>IF(Q6=".","",3.5*Q6)</f>
        <v>6.6113249999999999</v>
      </c>
      <c r="X6" s="13">
        <f>IF(W6="","",P6-W6)</f>
        <v>83.366415000000003</v>
      </c>
      <c r="Y6" s="14">
        <f>IF(W6="","",P6+W6)</f>
        <v>96.589064999999991</v>
      </c>
      <c r="AA6" s="10" t="s">
        <v>21</v>
      </c>
      <c r="AB6" s="12">
        <v>1346</v>
      </c>
      <c r="AC6" s="12">
        <v>89.962999999999994</v>
      </c>
      <c r="AD6" s="12">
        <v>1.85117</v>
      </c>
      <c r="AE6" s="12">
        <v>121090</v>
      </c>
      <c r="AF6" s="12">
        <v>83.4</v>
      </c>
      <c r="AG6" s="12">
        <v>96.4</v>
      </c>
      <c r="AH6" s="12" t="s">
        <v>21</v>
      </c>
      <c r="AI6" s="4"/>
      <c r="AJ6" s="13">
        <f>IF(AD6=".","",3.5*AD6)</f>
        <v>6.479095</v>
      </c>
      <c r="AK6" s="13">
        <f>IF(AJ6="","",AC6-AJ6)</f>
        <v>83.483904999999993</v>
      </c>
      <c r="AL6" s="13">
        <f>IF(AJ6="","",AC6+AJ6)</f>
        <v>96.442094999999995</v>
      </c>
      <c r="AM6" s="4"/>
      <c r="AN6" s="10" t="s">
        <v>21</v>
      </c>
      <c r="AO6" s="12">
        <v>1346</v>
      </c>
      <c r="AP6" s="12">
        <v>89.962999999999994</v>
      </c>
      <c r="AQ6" s="12">
        <v>1.85117</v>
      </c>
      <c r="AR6" s="12">
        <v>121090</v>
      </c>
      <c r="AS6" s="12">
        <v>83.4</v>
      </c>
      <c r="AT6" s="12">
        <v>96.4</v>
      </c>
      <c r="AU6" s="12"/>
      <c r="AW6" s="15" t="str">
        <f t="shared" ref="AW6:AW35" si="0">AN6</f>
        <v>DM</v>
      </c>
      <c r="AX6" s="16">
        <f>AO6-O6</f>
        <v>-2</v>
      </c>
      <c r="AY6" s="17">
        <f>IF(AX6&lt;&gt;0,AX6/O6,0)</f>
        <v>-1.483679525222552E-3</v>
      </c>
      <c r="AZ6" s="18">
        <f>IF((AND(AP6&lt;&gt;".",P6&lt;&gt;".")),AP6-P6,".")</f>
        <v>-1.4740000000003306E-2</v>
      </c>
      <c r="BA6" s="17">
        <f>IF((AND(P6 &lt;&gt;".",AZ6&lt;&gt;".")),AZ6/P6,".")</f>
        <v>-1.6381829550290224E-4</v>
      </c>
      <c r="BB6" s="18">
        <f>IF((AND(Q6&lt;&gt;".",AQ6&lt;&gt;".")),AQ6-Q6,".")</f>
        <v>-3.7779999999999925E-2</v>
      </c>
      <c r="BC6" s="17">
        <f>IF((AND(BB6&lt;&gt;".",Q6&lt;&gt;".")),BB6/Q6,".")</f>
        <v>-2.0000529394637194E-2</v>
      </c>
    </row>
    <row r="7" spans="1:55" ht="15.75" x14ac:dyDescent="0.25">
      <c r="A7" s="10" t="s">
        <v>22</v>
      </c>
      <c r="B7" s="12">
        <v>842</v>
      </c>
      <c r="C7" s="12">
        <v>3.0952099999999998</v>
      </c>
      <c r="D7" s="12">
        <v>0.91203000000000001</v>
      </c>
      <c r="E7" s="12">
        <v>2606</v>
      </c>
      <c r="F7" s="12">
        <v>0.95</v>
      </c>
      <c r="G7" s="12">
        <v>9.67</v>
      </c>
      <c r="H7" s="12" t="s">
        <v>22</v>
      </c>
      <c r="I7" s="12"/>
      <c r="J7" s="13">
        <f t="shared" ref="J7:J35" si="1">IF(D7=".","",3.5*D7)</f>
        <v>3.1921050000000002</v>
      </c>
      <c r="K7" s="13">
        <f t="shared" ref="K7:K35" si="2">IF(J7="","",C7-J7)</f>
        <v>-9.6895000000000397E-2</v>
      </c>
      <c r="L7" s="13">
        <f t="shared" ref="L7:L35" si="3">IF(J7="","",C7+J7)</f>
        <v>6.2873149999999995</v>
      </c>
      <c r="N7" s="10" t="s">
        <v>22</v>
      </c>
      <c r="O7" s="12">
        <v>842</v>
      </c>
      <c r="P7" s="12">
        <v>3.0952099999999998</v>
      </c>
      <c r="Q7" s="12">
        <v>0.91203000000000001</v>
      </c>
      <c r="R7" s="12">
        <v>2606</v>
      </c>
      <c r="S7" s="12">
        <v>0.95</v>
      </c>
      <c r="T7" s="12">
        <v>9.67</v>
      </c>
      <c r="U7" s="12" t="s">
        <v>22</v>
      </c>
      <c r="V7" s="12"/>
      <c r="W7" s="13">
        <f t="shared" ref="W7:W35" si="4">IF(Q7=".","",3.5*Q7)</f>
        <v>3.1921050000000002</v>
      </c>
      <c r="X7" s="13">
        <f t="shared" ref="X7:X35" si="5">IF(W7="","",P7-W7)</f>
        <v>-9.6895000000000397E-2</v>
      </c>
      <c r="Y7" s="14">
        <f t="shared" ref="Y7:Y35" si="6">IF(W7="","",P7+W7)</f>
        <v>6.2873149999999995</v>
      </c>
      <c r="AA7" s="10" t="s">
        <v>22</v>
      </c>
      <c r="AB7" s="12">
        <v>837</v>
      </c>
      <c r="AC7" s="12">
        <v>3.0677699999999999</v>
      </c>
      <c r="AD7" s="12">
        <v>0.83880999999999994</v>
      </c>
      <c r="AE7" s="12">
        <v>2568</v>
      </c>
      <c r="AF7" s="12">
        <v>0.95</v>
      </c>
      <c r="AG7" s="12">
        <v>6.17</v>
      </c>
      <c r="AH7" s="12" t="s">
        <v>22</v>
      </c>
      <c r="AI7" s="4"/>
      <c r="AJ7" s="13">
        <f t="shared" ref="AJ7:AJ35" si="7">IF(AD7=".","",3.5*AD7)</f>
        <v>2.935835</v>
      </c>
      <c r="AK7" s="13">
        <f t="shared" ref="AK7:AK35" si="8">IF(AJ7="","",AC7-AJ7)</f>
        <v>0.13193499999999991</v>
      </c>
      <c r="AL7" s="14">
        <f t="shared" ref="AL7:AL35" si="9">IF(AJ7="","",AC7+AJ7)</f>
        <v>6.0036050000000003</v>
      </c>
      <c r="AM7" s="4"/>
      <c r="AN7" s="10" t="s">
        <v>22</v>
      </c>
      <c r="AO7" s="12">
        <v>834</v>
      </c>
      <c r="AP7" s="12">
        <v>3.0567000000000002</v>
      </c>
      <c r="AQ7" s="12">
        <v>0.81972</v>
      </c>
      <c r="AR7" s="12">
        <v>2549</v>
      </c>
      <c r="AS7" s="12">
        <v>0.95</v>
      </c>
      <c r="AT7" s="12">
        <v>6</v>
      </c>
      <c r="AU7" s="12"/>
      <c r="AW7" s="15" t="str">
        <f t="shared" si="0"/>
        <v>Ash</v>
      </c>
      <c r="AX7" s="16">
        <f t="shared" ref="AX7:AX35" si="10">AO7-O7</f>
        <v>-8</v>
      </c>
      <c r="AY7" s="17">
        <f t="shared" ref="AY7:AY35" si="11">IF(AX7&lt;&gt;0,AX7/O7,0)</f>
        <v>-9.5011876484560574E-3</v>
      </c>
      <c r="AZ7" s="18">
        <f t="shared" ref="AZ7:AZ35" si="12">IF((AND(AP7&lt;&gt;".",P7&lt;&gt;".")),AP7-P7,".")</f>
        <v>-3.85099999999996E-2</v>
      </c>
      <c r="BA7" s="17">
        <f t="shared" ref="BA7:BA35" si="13">IF((AND(P7 &lt;&gt;".",AZ7&lt;&gt;".")),AZ7/P7,".")</f>
        <v>-1.244180524100129E-2</v>
      </c>
      <c r="BB7" s="18">
        <f t="shared" ref="BB7:BB35" si="14">IF((AND(Q7&lt;&gt;".",AQ7&lt;&gt;".")),AQ7-Q7,".")</f>
        <v>-9.2310000000000003E-2</v>
      </c>
      <c r="BC7" s="17">
        <f t="shared" ref="BC7:BC35" si="15">IF((AND(BB7&lt;&gt;".",Q7&lt;&gt;".")),BB7/Q7,".")</f>
        <v>-0.10121377586263609</v>
      </c>
    </row>
    <row r="8" spans="1:55" ht="15.75" x14ac:dyDescent="0.25">
      <c r="A8" s="10" t="s">
        <v>23</v>
      </c>
      <c r="B8" s="12">
        <v>1012</v>
      </c>
      <c r="C8" s="12">
        <v>82.889330000000001</v>
      </c>
      <c r="D8" s="12">
        <v>4.9539499999999999</v>
      </c>
      <c r="E8" s="12">
        <v>83884</v>
      </c>
      <c r="F8" s="12">
        <v>52</v>
      </c>
      <c r="G8" s="12">
        <v>100</v>
      </c>
      <c r="H8" s="12" t="s">
        <v>23</v>
      </c>
      <c r="I8" s="12"/>
      <c r="J8" s="13">
        <f t="shared" si="1"/>
        <v>17.338825</v>
      </c>
      <c r="K8" s="13">
        <f t="shared" si="2"/>
        <v>65.550505000000001</v>
      </c>
      <c r="L8" s="13">
        <f t="shared" si="3"/>
        <v>100.228155</v>
      </c>
      <c r="N8" s="10" t="s">
        <v>23</v>
      </c>
      <c r="O8" s="12">
        <v>1012</v>
      </c>
      <c r="P8" s="12">
        <v>82.889330000000001</v>
      </c>
      <c r="Q8" s="12">
        <v>4.9539499999999999</v>
      </c>
      <c r="R8" s="12">
        <v>83884</v>
      </c>
      <c r="S8" s="12">
        <v>52</v>
      </c>
      <c r="T8" s="12">
        <v>100</v>
      </c>
      <c r="U8" s="12" t="s">
        <v>23</v>
      </c>
      <c r="V8" s="12"/>
      <c r="W8" s="13">
        <f t="shared" si="4"/>
        <v>17.338825</v>
      </c>
      <c r="X8" s="14">
        <f t="shared" si="5"/>
        <v>65.550505000000001</v>
      </c>
      <c r="Y8" s="13">
        <f t="shared" si="6"/>
        <v>100.228155</v>
      </c>
      <c r="AA8" s="10" t="s">
        <v>23</v>
      </c>
      <c r="AB8" s="12">
        <v>1004</v>
      </c>
      <c r="AC8" s="12">
        <v>83.076689999999999</v>
      </c>
      <c r="AD8" s="12">
        <v>4.49472</v>
      </c>
      <c r="AE8" s="12">
        <v>83409</v>
      </c>
      <c r="AF8" s="12">
        <v>66</v>
      </c>
      <c r="AG8" s="12">
        <v>100</v>
      </c>
      <c r="AH8" s="12" t="s">
        <v>23</v>
      </c>
      <c r="AI8" s="4"/>
      <c r="AJ8" s="13">
        <f t="shared" si="7"/>
        <v>15.73152</v>
      </c>
      <c r="AK8" s="14">
        <f t="shared" si="8"/>
        <v>67.345169999999996</v>
      </c>
      <c r="AL8" s="14">
        <f t="shared" si="9"/>
        <v>98.808210000000003</v>
      </c>
      <c r="AM8" s="4"/>
      <c r="AN8" s="10" t="s">
        <v>23</v>
      </c>
      <c r="AO8" s="12">
        <v>997</v>
      </c>
      <c r="AP8" s="12">
        <v>83.126379999999997</v>
      </c>
      <c r="AQ8" s="12">
        <v>4.2937000000000003</v>
      </c>
      <c r="AR8" s="12">
        <v>82877</v>
      </c>
      <c r="AS8" s="12">
        <v>68</v>
      </c>
      <c r="AT8" s="12">
        <v>97</v>
      </c>
      <c r="AU8" s="12"/>
      <c r="AW8" s="15" t="str">
        <f t="shared" si="0"/>
        <v>TDN</v>
      </c>
      <c r="AX8" s="16">
        <f t="shared" si="10"/>
        <v>-15</v>
      </c>
      <c r="AY8" s="17">
        <f t="shared" si="11"/>
        <v>-1.4822134387351778E-2</v>
      </c>
      <c r="AZ8" s="18">
        <f t="shared" si="12"/>
        <v>0.23704999999999643</v>
      </c>
      <c r="BA8" s="17">
        <f t="shared" si="13"/>
        <v>2.859837327675304E-3</v>
      </c>
      <c r="BB8" s="18">
        <f t="shared" si="14"/>
        <v>-0.66024999999999956</v>
      </c>
      <c r="BC8" s="17">
        <f t="shared" si="15"/>
        <v>-0.13327748564276984</v>
      </c>
    </row>
    <row r="9" spans="1:55" ht="15.75" x14ac:dyDescent="0.25">
      <c r="A9" s="10" t="s">
        <v>24</v>
      </c>
      <c r="B9" s="12">
        <v>1012</v>
      </c>
      <c r="C9" s="12">
        <v>3.64575</v>
      </c>
      <c r="D9" s="12">
        <v>0.21659</v>
      </c>
      <c r="E9" s="12">
        <v>3690</v>
      </c>
      <c r="F9" s="12">
        <v>2.25</v>
      </c>
      <c r="G9" s="12">
        <v>4.4000000000000004</v>
      </c>
      <c r="H9" s="12" t="s">
        <v>24</v>
      </c>
      <c r="I9" s="12"/>
      <c r="J9" s="13">
        <f t="shared" si="1"/>
        <v>0.75806499999999999</v>
      </c>
      <c r="K9" s="13">
        <f t="shared" si="2"/>
        <v>2.8876850000000003</v>
      </c>
      <c r="L9" s="13">
        <f t="shared" si="3"/>
        <v>4.4038149999999998</v>
      </c>
      <c r="N9" s="10" t="s">
        <v>24</v>
      </c>
      <c r="O9" s="12">
        <v>1012</v>
      </c>
      <c r="P9" s="12">
        <v>3.64575</v>
      </c>
      <c r="Q9" s="12">
        <v>0.21659</v>
      </c>
      <c r="R9" s="12">
        <v>3690</v>
      </c>
      <c r="S9" s="12">
        <v>2.25</v>
      </c>
      <c r="T9" s="12">
        <v>4.4000000000000004</v>
      </c>
      <c r="U9" s="12" t="s">
        <v>24</v>
      </c>
      <c r="V9" s="12"/>
      <c r="W9" s="13">
        <f t="shared" si="4"/>
        <v>0.75806499999999999</v>
      </c>
      <c r="X9" s="14">
        <f t="shared" si="5"/>
        <v>2.8876850000000003</v>
      </c>
      <c r="Y9" s="13">
        <f t="shared" si="6"/>
        <v>4.4038149999999998</v>
      </c>
      <c r="AA9" s="10" t="s">
        <v>24</v>
      </c>
      <c r="AB9" s="12">
        <v>1001</v>
      </c>
      <c r="AC9" s="12">
        <v>3.65652</v>
      </c>
      <c r="AD9" s="12">
        <v>0.19089999999999999</v>
      </c>
      <c r="AE9" s="12">
        <v>3660</v>
      </c>
      <c r="AF9" s="12">
        <v>2.91</v>
      </c>
      <c r="AG9" s="12">
        <v>4.4000000000000004</v>
      </c>
      <c r="AH9" s="12" t="s">
        <v>24</v>
      </c>
      <c r="AI9" s="4"/>
      <c r="AJ9" s="13">
        <f t="shared" si="7"/>
        <v>0.66814999999999991</v>
      </c>
      <c r="AK9" s="14">
        <f t="shared" si="8"/>
        <v>2.9883700000000002</v>
      </c>
      <c r="AL9" s="14">
        <f t="shared" si="9"/>
        <v>4.3246700000000002</v>
      </c>
      <c r="AM9" s="4"/>
      <c r="AN9" s="10" t="s">
        <v>24</v>
      </c>
      <c r="AO9" s="12">
        <v>995</v>
      </c>
      <c r="AP9" s="12">
        <v>3.65794</v>
      </c>
      <c r="AQ9" s="12">
        <v>0.18325</v>
      </c>
      <c r="AR9" s="12">
        <v>3640</v>
      </c>
      <c r="AS9" s="12">
        <v>3.02</v>
      </c>
      <c r="AT9" s="12">
        <v>4.2699999999999996</v>
      </c>
      <c r="AU9" s="12"/>
      <c r="AW9" s="15" t="str">
        <f t="shared" si="0"/>
        <v>DE</v>
      </c>
      <c r="AX9" s="16">
        <f t="shared" si="10"/>
        <v>-17</v>
      </c>
      <c r="AY9" s="17">
        <f t="shared" si="11"/>
        <v>-1.6798418972332016E-2</v>
      </c>
      <c r="AZ9" s="18">
        <f t="shared" si="12"/>
        <v>1.2189999999999923E-2</v>
      </c>
      <c r="BA9" s="17">
        <f t="shared" si="13"/>
        <v>3.3436192827264411E-3</v>
      </c>
      <c r="BB9" s="18">
        <f t="shared" si="14"/>
        <v>-3.3340000000000009E-2</v>
      </c>
      <c r="BC9" s="17">
        <f t="shared" si="15"/>
        <v>-0.15393139110762274</v>
      </c>
    </row>
    <row r="10" spans="1:55" ht="15.75" x14ac:dyDescent="0.25">
      <c r="A10" s="10" t="s">
        <v>25</v>
      </c>
      <c r="B10" s="12">
        <v>1012</v>
      </c>
      <c r="C10" s="12">
        <v>3.2457600000000002</v>
      </c>
      <c r="D10" s="12">
        <v>0.22175</v>
      </c>
      <c r="E10" s="12">
        <v>3285</v>
      </c>
      <c r="F10" s="12">
        <v>1.82</v>
      </c>
      <c r="G10" s="12">
        <v>4.03</v>
      </c>
      <c r="H10" s="12" t="s">
        <v>25</v>
      </c>
      <c r="I10" s="12"/>
      <c r="J10" s="13">
        <f t="shared" si="1"/>
        <v>0.77612499999999995</v>
      </c>
      <c r="K10" s="13">
        <f t="shared" si="2"/>
        <v>2.4696350000000002</v>
      </c>
      <c r="L10" s="13">
        <f t="shared" si="3"/>
        <v>4.0218850000000002</v>
      </c>
      <c r="N10" s="10" t="s">
        <v>25</v>
      </c>
      <c r="O10" s="12">
        <v>1012</v>
      </c>
      <c r="P10" s="12">
        <v>3.2457600000000002</v>
      </c>
      <c r="Q10" s="12">
        <v>0.22175</v>
      </c>
      <c r="R10" s="12">
        <v>3285</v>
      </c>
      <c r="S10" s="12">
        <v>1.82</v>
      </c>
      <c r="T10" s="12">
        <v>4.03</v>
      </c>
      <c r="U10" s="12" t="s">
        <v>25</v>
      </c>
      <c r="V10" s="12"/>
      <c r="W10" s="13">
        <f t="shared" si="4"/>
        <v>0.77612499999999995</v>
      </c>
      <c r="X10" s="14">
        <f t="shared" si="5"/>
        <v>2.4696350000000002</v>
      </c>
      <c r="Y10" s="14">
        <f t="shared" si="6"/>
        <v>4.0218850000000002</v>
      </c>
      <c r="AA10" s="10" t="s">
        <v>25</v>
      </c>
      <c r="AB10" s="12">
        <v>1000</v>
      </c>
      <c r="AC10" s="12">
        <v>3.25597</v>
      </c>
      <c r="AD10" s="12">
        <v>0.19425000000000001</v>
      </c>
      <c r="AE10" s="12">
        <v>3256</v>
      </c>
      <c r="AF10" s="12">
        <v>2.4900000000000002</v>
      </c>
      <c r="AG10" s="12">
        <v>3.98</v>
      </c>
      <c r="AH10" s="12" t="s">
        <v>25</v>
      </c>
      <c r="AI10" s="4"/>
      <c r="AJ10" s="13">
        <f t="shared" si="7"/>
        <v>0.67987500000000001</v>
      </c>
      <c r="AK10" s="14">
        <f t="shared" si="8"/>
        <v>2.576095</v>
      </c>
      <c r="AL10" s="14">
        <f t="shared" si="9"/>
        <v>3.935845</v>
      </c>
      <c r="AM10" s="4"/>
      <c r="AN10" s="10" t="s">
        <v>25</v>
      </c>
      <c r="AO10" s="12">
        <v>995</v>
      </c>
      <c r="AP10" s="12">
        <v>3.2581799999999999</v>
      </c>
      <c r="AQ10" s="12">
        <v>0.18770999999999999</v>
      </c>
      <c r="AR10" s="12">
        <v>3242</v>
      </c>
      <c r="AS10" s="12">
        <v>2.61</v>
      </c>
      <c r="AT10" s="12">
        <v>3.9</v>
      </c>
      <c r="AU10" s="12"/>
      <c r="AW10" s="15" t="str">
        <f t="shared" si="0"/>
        <v>ME</v>
      </c>
      <c r="AX10" s="16">
        <f t="shared" si="10"/>
        <v>-17</v>
      </c>
      <c r="AY10" s="17">
        <f t="shared" si="11"/>
        <v>-1.6798418972332016E-2</v>
      </c>
      <c r="AZ10" s="18">
        <f t="shared" si="12"/>
        <v>1.2419999999999654E-2</v>
      </c>
      <c r="BA10" s="17">
        <f t="shared" si="13"/>
        <v>3.8265306122447912E-3</v>
      </c>
      <c r="BB10" s="18">
        <f t="shared" si="14"/>
        <v>-3.4040000000000015E-2</v>
      </c>
      <c r="BC10" s="17">
        <f t="shared" si="15"/>
        <v>-0.1535062006764375</v>
      </c>
    </row>
    <row r="11" spans="1:55" ht="15.75" x14ac:dyDescent="0.25">
      <c r="A11" s="10" t="s">
        <v>26</v>
      </c>
      <c r="B11" s="12">
        <v>1011</v>
      </c>
      <c r="C11" s="12">
        <v>2.0003600000000001</v>
      </c>
      <c r="D11" s="12">
        <v>0.16352</v>
      </c>
      <c r="E11" s="12">
        <v>2022</v>
      </c>
      <c r="F11" s="12">
        <v>0.86</v>
      </c>
      <c r="G11" s="12">
        <v>2.54</v>
      </c>
      <c r="H11" s="12" t="s">
        <v>26</v>
      </c>
      <c r="I11" s="12"/>
      <c r="J11" s="13">
        <f t="shared" si="1"/>
        <v>0.57231999999999994</v>
      </c>
      <c r="K11" s="13">
        <f t="shared" si="2"/>
        <v>1.4280400000000002</v>
      </c>
      <c r="L11" s="13">
        <f t="shared" si="3"/>
        <v>2.5726800000000001</v>
      </c>
      <c r="N11" s="10" t="s">
        <v>26</v>
      </c>
      <c r="O11" s="12">
        <v>1011</v>
      </c>
      <c r="P11" s="12">
        <v>2.0003600000000001</v>
      </c>
      <c r="Q11" s="12">
        <v>0.16352</v>
      </c>
      <c r="R11" s="12">
        <v>2022</v>
      </c>
      <c r="S11" s="12">
        <v>0.86</v>
      </c>
      <c r="T11" s="12">
        <v>2.54</v>
      </c>
      <c r="U11" s="12" t="s">
        <v>26</v>
      </c>
      <c r="V11" s="12"/>
      <c r="W11" s="13">
        <f t="shared" si="4"/>
        <v>0.57231999999999994</v>
      </c>
      <c r="X11" s="14">
        <f t="shared" si="5"/>
        <v>1.4280400000000002</v>
      </c>
      <c r="Y11" s="13">
        <f t="shared" si="6"/>
        <v>2.5726800000000001</v>
      </c>
      <c r="AA11" s="10" t="s">
        <v>26</v>
      </c>
      <c r="AB11" s="12">
        <v>1000</v>
      </c>
      <c r="AC11" s="12">
        <v>2.0089100000000002</v>
      </c>
      <c r="AD11" s="12">
        <v>0.1416</v>
      </c>
      <c r="AE11" s="12">
        <v>2009</v>
      </c>
      <c r="AF11" s="12">
        <v>1.44</v>
      </c>
      <c r="AG11" s="12">
        <v>2.54</v>
      </c>
      <c r="AH11" s="12" t="s">
        <v>26</v>
      </c>
      <c r="AI11" s="4"/>
      <c r="AJ11" s="13">
        <f t="shared" si="7"/>
        <v>0.49560000000000004</v>
      </c>
      <c r="AK11" s="14">
        <f t="shared" si="8"/>
        <v>1.5133100000000002</v>
      </c>
      <c r="AL11" s="14">
        <f t="shared" si="9"/>
        <v>2.5045100000000002</v>
      </c>
      <c r="AM11" s="4"/>
      <c r="AN11" s="10" t="s">
        <v>26</v>
      </c>
      <c r="AO11" s="12">
        <v>995</v>
      </c>
      <c r="AP11" s="12">
        <v>2.0095499999999999</v>
      </c>
      <c r="AQ11" s="12">
        <v>0.13661000000000001</v>
      </c>
      <c r="AR11" s="12">
        <v>2000</v>
      </c>
      <c r="AS11" s="12">
        <v>1.52</v>
      </c>
      <c r="AT11" s="12">
        <v>2.46</v>
      </c>
      <c r="AU11" s="12"/>
      <c r="AW11" s="15" t="str">
        <f t="shared" si="0"/>
        <v>NEM</v>
      </c>
      <c r="AX11" s="16">
        <f t="shared" si="10"/>
        <v>-16</v>
      </c>
      <c r="AY11" s="17">
        <f t="shared" si="11"/>
        <v>-1.582591493570722E-2</v>
      </c>
      <c r="AZ11" s="18">
        <f t="shared" si="12"/>
        <v>9.1899999999998094E-3</v>
      </c>
      <c r="BA11" s="17">
        <f t="shared" si="13"/>
        <v>4.5941730488511115E-3</v>
      </c>
      <c r="BB11" s="18">
        <f t="shared" si="14"/>
        <v>-2.6909999999999989E-2</v>
      </c>
      <c r="BC11" s="17">
        <f t="shared" si="15"/>
        <v>-0.16456702544031304</v>
      </c>
    </row>
    <row r="12" spans="1:55" ht="15.75" x14ac:dyDescent="0.25">
      <c r="A12" s="10" t="s">
        <v>27</v>
      </c>
      <c r="B12" s="12">
        <v>1011</v>
      </c>
      <c r="C12" s="12">
        <v>1.3459099999999999</v>
      </c>
      <c r="D12" s="12">
        <v>0.14149</v>
      </c>
      <c r="E12" s="12">
        <v>1361</v>
      </c>
      <c r="F12" s="12">
        <v>0.32</v>
      </c>
      <c r="G12" s="12">
        <v>1.8</v>
      </c>
      <c r="H12" s="12" t="s">
        <v>27</v>
      </c>
      <c r="I12" s="12"/>
      <c r="J12" s="13">
        <f t="shared" si="1"/>
        <v>0.49521500000000002</v>
      </c>
      <c r="K12" s="13">
        <f t="shared" si="2"/>
        <v>0.85069499999999998</v>
      </c>
      <c r="L12" s="13">
        <f t="shared" si="3"/>
        <v>1.8411249999999999</v>
      </c>
      <c r="N12" s="10" t="s">
        <v>27</v>
      </c>
      <c r="O12" s="12">
        <v>1011</v>
      </c>
      <c r="P12" s="12">
        <v>1.3459099999999999</v>
      </c>
      <c r="Q12" s="12">
        <v>0.14149</v>
      </c>
      <c r="R12" s="12">
        <v>1361</v>
      </c>
      <c r="S12" s="12">
        <v>0.32</v>
      </c>
      <c r="T12" s="12">
        <v>1.8</v>
      </c>
      <c r="U12" s="12" t="s">
        <v>27</v>
      </c>
      <c r="V12" s="12"/>
      <c r="W12" s="13">
        <f t="shared" si="4"/>
        <v>0.49521500000000002</v>
      </c>
      <c r="X12" s="14">
        <f t="shared" si="5"/>
        <v>0.85069499999999998</v>
      </c>
      <c r="Y12" s="13">
        <f t="shared" si="6"/>
        <v>1.8411249999999999</v>
      </c>
      <c r="AA12" s="10" t="s">
        <v>27</v>
      </c>
      <c r="AB12" s="12">
        <v>1000</v>
      </c>
      <c r="AC12" s="12">
        <v>1.35351</v>
      </c>
      <c r="AD12" s="12">
        <v>0.12134</v>
      </c>
      <c r="AE12" s="12">
        <v>1354</v>
      </c>
      <c r="AF12" s="12">
        <v>0.86</v>
      </c>
      <c r="AG12" s="12">
        <v>1.8</v>
      </c>
      <c r="AH12" s="12" t="s">
        <v>27</v>
      </c>
      <c r="AI12" s="4"/>
      <c r="AJ12" s="13">
        <f t="shared" si="7"/>
        <v>0.42469000000000001</v>
      </c>
      <c r="AK12" s="14">
        <f t="shared" si="8"/>
        <v>0.92881999999999998</v>
      </c>
      <c r="AL12" s="14">
        <f t="shared" si="9"/>
        <v>1.7782</v>
      </c>
      <c r="AM12" s="4"/>
      <c r="AN12" s="10" t="s">
        <v>27</v>
      </c>
      <c r="AO12" s="12">
        <v>995</v>
      </c>
      <c r="AP12" s="12">
        <v>1.3549599999999999</v>
      </c>
      <c r="AQ12" s="12">
        <v>0.11701</v>
      </c>
      <c r="AR12" s="12">
        <v>1348</v>
      </c>
      <c r="AS12" s="12">
        <v>0.93</v>
      </c>
      <c r="AT12" s="12">
        <v>1.78</v>
      </c>
      <c r="AU12" s="12"/>
      <c r="AW12" s="15" t="str">
        <f t="shared" si="0"/>
        <v>NEG</v>
      </c>
      <c r="AX12" s="16">
        <f t="shared" si="10"/>
        <v>-16</v>
      </c>
      <c r="AY12" s="17">
        <f t="shared" si="11"/>
        <v>-1.582591493570722E-2</v>
      </c>
      <c r="AZ12" s="18">
        <f t="shared" si="12"/>
        <v>9.0500000000000025E-3</v>
      </c>
      <c r="BA12" s="17">
        <f t="shared" si="13"/>
        <v>6.7240751610434593E-3</v>
      </c>
      <c r="BB12" s="18">
        <f t="shared" si="14"/>
        <v>-2.4480000000000002E-2</v>
      </c>
      <c r="BC12" s="17">
        <f t="shared" si="15"/>
        <v>-0.17301576083115416</v>
      </c>
    </row>
    <row r="13" spans="1:55" ht="15.75" x14ac:dyDescent="0.25">
      <c r="A13" s="10" t="s">
        <v>28</v>
      </c>
      <c r="B13" s="12">
        <v>746</v>
      </c>
      <c r="C13" s="12">
        <v>43.625340000000001</v>
      </c>
      <c r="D13" s="12">
        <v>8.8458799999999993</v>
      </c>
      <c r="E13" s="12">
        <v>32545</v>
      </c>
      <c r="F13" s="12">
        <v>0.4</v>
      </c>
      <c r="G13" s="12">
        <v>68.7</v>
      </c>
      <c r="H13" s="12" t="s">
        <v>28</v>
      </c>
      <c r="I13" s="12"/>
      <c r="J13" s="13">
        <f t="shared" si="1"/>
        <v>30.960579999999997</v>
      </c>
      <c r="K13" s="13">
        <f t="shared" si="2"/>
        <v>12.664760000000005</v>
      </c>
      <c r="L13" s="13">
        <f t="shared" si="3"/>
        <v>74.585920000000002</v>
      </c>
      <c r="N13" s="10" t="s">
        <v>28</v>
      </c>
      <c r="O13" s="12">
        <v>746</v>
      </c>
      <c r="P13" s="12">
        <v>43.625340000000001</v>
      </c>
      <c r="Q13" s="12">
        <v>8.8458799999999993</v>
      </c>
      <c r="R13" s="12">
        <v>32545</v>
      </c>
      <c r="S13" s="12">
        <v>0.4</v>
      </c>
      <c r="T13" s="12">
        <v>68.7</v>
      </c>
      <c r="U13" s="12" t="s">
        <v>28</v>
      </c>
      <c r="V13" s="12"/>
      <c r="W13" s="13">
        <f t="shared" si="4"/>
        <v>30.960579999999997</v>
      </c>
      <c r="X13" s="14">
        <f t="shared" si="5"/>
        <v>12.664760000000005</v>
      </c>
      <c r="Y13" s="13">
        <f t="shared" si="6"/>
        <v>74.585920000000002</v>
      </c>
      <c r="AA13" s="10" t="s">
        <v>28</v>
      </c>
      <c r="AB13" s="12">
        <v>741</v>
      </c>
      <c r="AC13" s="12">
        <v>43.887720000000002</v>
      </c>
      <c r="AD13" s="12">
        <v>8.2709899999999994</v>
      </c>
      <c r="AE13" s="12">
        <v>32521</v>
      </c>
      <c r="AF13" s="12">
        <v>12.7</v>
      </c>
      <c r="AG13" s="12">
        <v>68.7</v>
      </c>
      <c r="AH13" s="12" t="s">
        <v>28</v>
      </c>
      <c r="AI13" s="4"/>
      <c r="AJ13" s="13">
        <f t="shared" si="7"/>
        <v>28.948464999999999</v>
      </c>
      <c r="AK13" s="14">
        <f t="shared" si="8"/>
        <v>14.939255000000003</v>
      </c>
      <c r="AL13" s="13">
        <f t="shared" si="9"/>
        <v>72.836185</v>
      </c>
      <c r="AM13" s="4"/>
      <c r="AN13" s="10" t="s">
        <v>28</v>
      </c>
      <c r="AO13" s="12">
        <v>737</v>
      </c>
      <c r="AP13" s="12">
        <v>44.055500000000002</v>
      </c>
      <c r="AQ13" s="12">
        <v>7.9724000000000004</v>
      </c>
      <c r="AR13" s="12">
        <v>32469</v>
      </c>
      <c r="AS13" s="12">
        <v>17.2</v>
      </c>
      <c r="AT13" s="12">
        <v>68.7</v>
      </c>
      <c r="AU13" s="12"/>
      <c r="AW13" s="15" t="str">
        <f t="shared" si="0"/>
        <v>Starch</v>
      </c>
      <c r="AX13" s="16">
        <f t="shared" si="10"/>
        <v>-9</v>
      </c>
      <c r="AY13" s="17">
        <f t="shared" si="11"/>
        <v>-1.2064343163538873E-2</v>
      </c>
      <c r="AZ13" s="18">
        <f t="shared" si="12"/>
        <v>0.43016000000000076</v>
      </c>
      <c r="BA13" s="17">
        <f t="shared" si="13"/>
        <v>9.8603242977590728E-3</v>
      </c>
      <c r="BB13" s="18">
        <f t="shared" si="14"/>
        <v>-0.87347999999999892</v>
      </c>
      <c r="BC13" s="17">
        <f t="shared" si="15"/>
        <v>-9.8744274170574214E-2</v>
      </c>
    </row>
    <row r="14" spans="1:55" ht="15.75" x14ac:dyDescent="0.25">
      <c r="A14" s="10" t="s">
        <v>29</v>
      </c>
      <c r="B14" s="12">
        <v>921</v>
      </c>
      <c r="C14" s="12">
        <v>6.2015200000000004</v>
      </c>
      <c r="D14" s="12">
        <v>1.5841799999999999</v>
      </c>
      <c r="E14" s="12">
        <v>5712</v>
      </c>
      <c r="F14" s="12">
        <v>1</v>
      </c>
      <c r="G14" s="12">
        <v>10.9</v>
      </c>
      <c r="H14" s="12" t="s">
        <v>29</v>
      </c>
      <c r="I14" s="12"/>
      <c r="J14" s="13">
        <f t="shared" si="1"/>
        <v>5.5446299999999997</v>
      </c>
      <c r="K14" s="13">
        <f t="shared" si="2"/>
        <v>0.65689000000000064</v>
      </c>
      <c r="L14" s="13">
        <f t="shared" si="3"/>
        <v>11.74615</v>
      </c>
      <c r="N14" s="10" t="s">
        <v>29</v>
      </c>
      <c r="O14" s="12">
        <v>921</v>
      </c>
      <c r="P14" s="12">
        <v>6.2015200000000004</v>
      </c>
      <c r="Q14" s="12">
        <v>1.5841799999999999</v>
      </c>
      <c r="R14" s="12">
        <v>5712</v>
      </c>
      <c r="S14" s="12">
        <v>1</v>
      </c>
      <c r="T14" s="12">
        <v>10.9</v>
      </c>
      <c r="U14" s="12" t="s">
        <v>29</v>
      </c>
      <c r="V14" s="12"/>
      <c r="W14" s="13">
        <f t="shared" si="4"/>
        <v>5.5446299999999997</v>
      </c>
      <c r="X14" s="13">
        <f t="shared" si="5"/>
        <v>0.65689000000000064</v>
      </c>
      <c r="Y14" s="13">
        <f t="shared" si="6"/>
        <v>11.74615</v>
      </c>
      <c r="AA14" s="10" t="s">
        <v>29</v>
      </c>
      <c r="AB14" s="12">
        <v>921</v>
      </c>
      <c r="AC14" s="12">
        <v>6.2015200000000004</v>
      </c>
      <c r="AD14" s="12">
        <v>1.5841799999999999</v>
      </c>
      <c r="AE14" s="12">
        <v>5712</v>
      </c>
      <c r="AF14" s="12">
        <v>1</v>
      </c>
      <c r="AG14" s="12">
        <v>10.9</v>
      </c>
      <c r="AH14" s="12" t="s">
        <v>29</v>
      </c>
      <c r="AI14" s="4"/>
      <c r="AJ14" s="13">
        <f t="shared" si="7"/>
        <v>5.5446299999999997</v>
      </c>
      <c r="AK14" s="13">
        <f t="shared" si="8"/>
        <v>0.65689000000000064</v>
      </c>
      <c r="AL14" s="13">
        <f t="shared" si="9"/>
        <v>11.74615</v>
      </c>
      <c r="AM14" s="4"/>
      <c r="AN14" s="10" t="s">
        <v>29</v>
      </c>
      <c r="AO14" s="12">
        <v>921</v>
      </c>
      <c r="AP14" s="12">
        <v>6.2015200000000004</v>
      </c>
      <c r="AQ14" s="12">
        <v>1.5841799999999999</v>
      </c>
      <c r="AR14" s="12">
        <v>5712</v>
      </c>
      <c r="AS14" s="12">
        <v>1</v>
      </c>
      <c r="AT14" s="12">
        <v>10.9</v>
      </c>
      <c r="AU14" s="12"/>
      <c r="AW14" s="15" t="str">
        <f t="shared" si="0"/>
        <v>Fat</v>
      </c>
      <c r="AX14" s="16">
        <f t="shared" si="10"/>
        <v>0</v>
      </c>
      <c r="AY14" s="17">
        <f t="shared" si="11"/>
        <v>0</v>
      </c>
      <c r="AZ14" s="18">
        <f t="shared" si="12"/>
        <v>0</v>
      </c>
      <c r="BA14" s="17">
        <f t="shared" si="13"/>
        <v>0</v>
      </c>
      <c r="BB14" s="18">
        <f t="shared" si="14"/>
        <v>0</v>
      </c>
      <c r="BC14" s="17">
        <f t="shared" si="15"/>
        <v>0</v>
      </c>
    </row>
    <row r="15" spans="1:55" ht="15.75" x14ac:dyDescent="0.25">
      <c r="A15" s="10" t="s">
        <v>30</v>
      </c>
      <c r="B15" s="12">
        <v>1015</v>
      </c>
      <c r="C15" s="12">
        <v>26.85557</v>
      </c>
      <c r="D15" s="12">
        <v>10.015040000000001</v>
      </c>
      <c r="E15" s="12">
        <v>27258</v>
      </c>
      <c r="F15" s="12">
        <v>3.4</v>
      </c>
      <c r="G15" s="12">
        <v>80</v>
      </c>
      <c r="H15" s="12" t="s">
        <v>30</v>
      </c>
      <c r="I15" s="12"/>
      <c r="J15" s="13">
        <f t="shared" si="1"/>
        <v>35.052640000000004</v>
      </c>
      <c r="K15" s="13">
        <f t="shared" si="2"/>
        <v>-8.1970700000000036</v>
      </c>
      <c r="L15" s="13">
        <f t="shared" si="3"/>
        <v>61.908210000000004</v>
      </c>
      <c r="N15" s="10" t="s">
        <v>30</v>
      </c>
      <c r="O15" s="12">
        <v>1015</v>
      </c>
      <c r="P15" s="12">
        <v>26.85557</v>
      </c>
      <c r="Q15" s="12">
        <v>10.015040000000001</v>
      </c>
      <c r="R15" s="12">
        <v>27258</v>
      </c>
      <c r="S15" s="12">
        <v>3.4</v>
      </c>
      <c r="T15" s="12">
        <v>80</v>
      </c>
      <c r="U15" s="12" t="s">
        <v>30</v>
      </c>
      <c r="V15" s="12"/>
      <c r="W15" s="13">
        <f t="shared" si="4"/>
        <v>35.052640000000004</v>
      </c>
      <c r="X15" s="13">
        <f t="shared" si="5"/>
        <v>-8.1970700000000036</v>
      </c>
      <c r="Y15" s="14">
        <f t="shared" si="6"/>
        <v>61.908210000000004</v>
      </c>
      <c r="AA15" s="10" t="s">
        <v>30</v>
      </c>
      <c r="AB15" s="12">
        <v>1003</v>
      </c>
      <c r="AC15" s="12">
        <v>26.350750000000001</v>
      </c>
      <c r="AD15" s="12">
        <v>8.9139900000000001</v>
      </c>
      <c r="AE15" s="12">
        <v>26430</v>
      </c>
      <c r="AF15" s="12">
        <v>3.4</v>
      </c>
      <c r="AG15" s="12">
        <v>58.6</v>
      </c>
      <c r="AH15" s="12" t="s">
        <v>30</v>
      </c>
      <c r="AI15" s="4"/>
      <c r="AJ15" s="13">
        <f t="shared" si="7"/>
        <v>31.198965000000001</v>
      </c>
      <c r="AK15" s="13">
        <f t="shared" si="8"/>
        <v>-4.8482149999999997</v>
      </c>
      <c r="AL15" s="14">
        <f t="shared" si="9"/>
        <v>57.549715000000006</v>
      </c>
      <c r="AM15" s="4"/>
      <c r="AN15" s="10" t="s">
        <v>30</v>
      </c>
      <c r="AO15" s="19">
        <v>992</v>
      </c>
      <c r="AP15" s="19">
        <v>26.5379</v>
      </c>
      <c r="AQ15" s="19">
        <v>8.6289200000000008</v>
      </c>
      <c r="AR15" s="19">
        <v>26326</v>
      </c>
      <c r="AS15" s="19">
        <v>5.9</v>
      </c>
      <c r="AT15" s="19">
        <v>56.8</v>
      </c>
      <c r="AU15" s="12"/>
      <c r="AW15" s="15" t="str">
        <f t="shared" si="0"/>
        <v>NDF</v>
      </c>
      <c r="AX15" s="16">
        <f t="shared" si="10"/>
        <v>-23</v>
      </c>
      <c r="AY15" s="17">
        <f t="shared" si="11"/>
        <v>-2.2660098522167486E-2</v>
      </c>
      <c r="AZ15" s="18">
        <f t="shared" si="12"/>
        <v>-0.31766999999999967</v>
      </c>
      <c r="BA15" s="17">
        <f t="shared" si="13"/>
        <v>-1.1828831039519908E-2</v>
      </c>
      <c r="BB15" s="18">
        <f t="shared" si="14"/>
        <v>-1.38612</v>
      </c>
      <c r="BC15" s="17">
        <f t="shared" si="15"/>
        <v>-0.13840384062370195</v>
      </c>
    </row>
    <row r="16" spans="1:55" ht="15.75" x14ac:dyDescent="0.25">
      <c r="A16" s="10" t="s">
        <v>31</v>
      </c>
      <c r="B16" s="12">
        <v>1014</v>
      </c>
      <c r="C16" s="12">
        <v>13.25582</v>
      </c>
      <c r="D16" s="12">
        <v>5.6518100000000002</v>
      </c>
      <c r="E16" s="12">
        <v>13441</v>
      </c>
      <c r="F16" s="12">
        <v>1.2</v>
      </c>
      <c r="G16" s="12">
        <v>42.8</v>
      </c>
      <c r="H16" s="12" t="s">
        <v>31</v>
      </c>
      <c r="I16" s="12"/>
      <c r="J16" s="13">
        <f t="shared" si="1"/>
        <v>19.781335000000002</v>
      </c>
      <c r="K16" s="13">
        <f t="shared" si="2"/>
        <v>-6.5255150000000022</v>
      </c>
      <c r="L16" s="13">
        <f t="shared" si="3"/>
        <v>33.037154999999998</v>
      </c>
      <c r="N16" s="10" t="s">
        <v>31</v>
      </c>
      <c r="O16" s="12">
        <v>1014</v>
      </c>
      <c r="P16" s="12">
        <v>13.25582</v>
      </c>
      <c r="Q16" s="12">
        <v>5.6518100000000002</v>
      </c>
      <c r="R16" s="12">
        <v>13441</v>
      </c>
      <c r="S16" s="12">
        <v>1.2</v>
      </c>
      <c r="T16" s="12">
        <v>42.8</v>
      </c>
      <c r="U16" s="12" t="s">
        <v>31</v>
      </c>
      <c r="V16" s="12"/>
      <c r="W16" s="13">
        <f t="shared" si="4"/>
        <v>19.781335000000002</v>
      </c>
      <c r="X16" s="13">
        <f t="shared" si="5"/>
        <v>-6.5255150000000022</v>
      </c>
      <c r="Y16" s="14">
        <f t="shared" si="6"/>
        <v>33.037154999999998</v>
      </c>
      <c r="AA16" s="10" t="s">
        <v>31</v>
      </c>
      <c r="AB16" s="12">
        <v>1002</v>
      </c>
      <c r="AC16" s="12">
        <v>12.95818</v>
      </c>
      <c r="AD16" s="12">
        <v>4.9719800000000003</v>
      </c>
      <c r="AE16" s="12">
        <v>12984</v>
      </c>
      <c r="AF16" s="12">
        <v>1.2</v>
      </c>
      <c r="AG16" s="12">
        <v>32.9</v>
      </c>
      <c r="AH16" s="12" t="s">
        <v>31</v>
      </c>
      <c r="AI16" s="4"/>
      <c r="AJ16" s="13">
        <f t="shared" si="7"/>
        <v>17.40193</v>
      </c>
      <c r="AK16" s="13">
        <f t="shared" si="8"/>
        <v>-4.4437499999999996</v>
      </c>
      <c r="AL16" s="14">
        <f t="shared" si="9"/>
        <v>30.360109999999999</v>
      </c>
      <c r="AM16" s="4"/>
      <c r="AN16" s="10" t="s">
        <v>31</v>
      </c>
      <c r="AO16" s="12">
        <v>999</v>
      </c>
      <c r="AP16" s="12">
        <v>12.900700000000001</v>
      </c>
      <c r="AQ16" s="12">
        <v>4.86714</v>
      </c>
      <c r="AR16" s="12">
        <v>12888</v>
      </c>
      <c r="AS16" s="12">
        <v>1.2</v>
      </c>
      <c r="AT16" s="12">
        <v>29.2</v>
      </c>
      <c r="AU16" s="12"/>
      <c r="AW16" s="15" t="str">
        <f t="shared" si="0"/>
        <v>ADF</v>
      </c>
      <c r="AX16" s="16">
        <f t="shared" si="10"/>
        <v>-15</v>
      </c>
      <c r="AY16" s="17">
        <f t="shared" si="11"/>
        <v>-1.4792899408284023E-2</v>
      </c>
      <c r="AZ16" s="18">
        <f t="shared" si="12"/>
        <v>-0.35511999999999944</v>
      </c>
      <c r="BA16" s="17">
        <f t="shared" si="13"/>
        <v>-2.6789742166082479E-2</v>
      </c>
      <c r="BB16" s="18">
        <f t="shared" si="14"/>
        <v>-0.7846700000000002</v>
      </c>
      <c r="BC16" s="17">
        <f t="shared" si="15"/>
        <v>-0.13883516961822853</v>
      </c>
    </row>
    <row r="17" spans="1:55" ht="15.75" x14ac:dyDescent="0.25">
      <c r="A17" s="10" t="s">
        <v>32</v>
      </c>
      <c r="B17" s="12">
        <v>582</v>
      </c>
      <c r="C17" s="12">
        <v>3.0386600000000001</v>
      </c>
      <c r="D17" s="12">
        <v>0.85723000000000005</v>
      </c>
      <c r="E17" s="12">
        <v>1769</v>
      </c>
      <c r="F17" s="12">
        <v>0.3</v>
      </c>
      <c r="G17" s="12">
        <v>8.5</v>
      </c>
      <c r="H17" s="12" t="s">
        <v>32</v>
      </c>
      <c r="I17" s="12"/>
      <c r="J17" s="13">
        <f t="shared" si="1"/>
        <v>3.000305</v>
      </c>
      <c r="K17" s="13">
        <f t="shared" si="2"/>
        <v>3.8355000000000139E-2</v>
      </c>
      <c r="L17" s="13">
        <f t="shared" si="3"/>
        <v>6.0389650000000001</v>
      </c>
      <c r="N17" s="10" t="s">
        <v>32</v>
      </c>
      <c r="O17" s="12">
        <v>582</v>
      </c>
      <c r="P17" s="12">
        <v>3.0386600000000001</v>
      </c>
      <c r="Q17" s="12">
        <v>0.85723000000000005</v>
      </c>
      <c r="R17" s="12">
        <v>1769</v>
      </c>
      <c r="S17" s="12">
        <v>0.3</v>
      </c>
      <c r="T17" s="12">
        <v>8.5</v>
      </c>
      <c r="U17" s="12" t="s">
        <v>32</v>
      </c>
      <c r="V17" s="12"/>
      <c r="W17" s="13">
        <f t="shared" si="4"/>
        <v>3.000305</v>
      </c>
      <c r="X17" s="13">
        <f t="shared" si="5"/>
        <v>3.8355000000000139E-2</v>
      </c>
      <c r="Y17" s="14">
        <f t="shared" si="6"/>
        <v>6.0389650000000001</v>
      </c>
      <c r="AA17" s="10" t="s">
        <v>32</v>
      </c>
      <c r="AB17" s="12">
        <v>577</v>
      </c>
      <c r="AC17" s="12">
        <v>3.0053700000000001</v>
      </c>
      <c r="AD17" s="12">
        <v>0.77810000000000001</v>
      </c>
      <c r="AE17" s="12">
        <v>1734</v>
      </c>
      <c r="AF17" s="12">
        <v>0.3</v>
      </c>
      <c r="AG17" s="12">
        <v>5.8</v>
      </c>
      <c r="AH17" s="12" t="s">
        <v>32</v>
      </c>
      <c r="AI17" s="4"/>
      <c r="AJ17" s="13">
        <f t="shared" si="7"/>
        <v>2.7233499999999999</v>
      </c>
      <c r="AK17" s="13">
        <f t="shared" si="8"/>
        <v>0.28202000000000016</v>
      </c>
      <c r="AL17" s="14">
        <f t="shared" si="9"/>
        <v>5.72872</v>
      </c>
      <c r="AM17" s="4"/>
      <c r="AN17" s="10" t="s">
        <v>32</v>
      </c>
      <c r="AO17" s="12">
        <v>576</v>
      </c>
      <c r="AP17" s="12">
        <v>3.0005199999999999</v>
      </c>
      <c r="AQ17" s="12">
        <v>0.76998999999999995</v>
      </c>
      <c r="AR17" s="12">
        <v>1728</v>
      </c>
      <c r="AS17" s="12">
        <v>0.3</v>
      </c>
      <c r="AT17" s="12">
        <v>5.7</v>
      </c>
      <c r="AU17" s="12"/>
      <c r="AW17" s="15" t="str">
        <f t="shared" si="0"/>
        <v>Lignin</v>
      </c>
      <c r="AX17" s="16">
        <f t="shared" si="10"/>
        <v>-6</v>
      </c>
      <c r="AY17" s="17">
        <f t="shared" si="11"/>
        <v>-1.0309278350515464E-2</v>
      </c>
      <c r="AZ17" s="18">
        <f t="shared" si="12"/>
        <v>-3.8140000000000285E-2</v>
      </c>
      <c r="BA17" s="17">
        <f t="shared" si="13"/>
        <v>-1.2551585238230103E-2</v>
      </c>
      <c r="BB17" s="18">
        <f t="shared" si="14"/>
        <v>-8.7240000000000095E-2</v>
      </c>
      <c r="BC17" s="17">
        <f t="shared" si="15"/>
        <v>-0.10176965341856922</v>
      </c>
    </row>
    <row r="18" spans="1:55" ht="15.75" x14ac:dyDescent="0.25">
      <c r="A18" s="10" t="s">
        <v>33</v>
      </c>
      <c r="B18" s="12">
        <v>1247</v>
      </c>
      <c r="C18" s="12">
        <v>12.489660000000001</v>
      </c>
      <c r="D18" s="12">
        <v>1.9871700000000001</v>
      </c>
      <c r="E18" s="12">
        <v>15575</v>
      </c>
      <c r="F18" s="12">
        <v>3.5</v>
      </c>
      <c r="G18" s="12">
        <v>21.7</v>
      </c>
      <c r="H18" s="12" t="s">
        <v>33</v>
      </c>
      <c r="I18" s="12"/>
      <c r="J18" s="13">
        <f t="shared" si="1"/>
        <v>6.955095</v>
      </c>
      <c r="K18" s="13">
        <f t="shared" si="2"/>
        <v>5.5345650000000006</v>
      </c>
      <c r="L18" s="13">
        <f t="shared" si="3"/>
        <v>19.444755000000001</v>
      </c>
      <c r="N18" s="10" t="s">
        <v>33</v>
      </c>
      <c r="O18" s="12">
        <v>1247</v>
      </c>
      <c r="P18" s="12">
        <v>12.489660000000001</v>
      </c>
      <c r="Q18" s="12">
        <v>1.9871700000000001</v>
      </c>
      <c r="R18" s="12">
        <v>15575</v>
      </c>
      <c r="S18" s="12">
        <v>3.5</v>
      </c>
      <c r="T18" s="12">
        <v>21.7</v>
      </c>
      <c r="U18" s="12" t="s">
        <v>33</v>
      </c>
      <c r="V18" s="12"/>
      <c r="W18" s="13">
        <f t="shared" si="4"/>
        <v>6.955095</v>
      </c>
      <c r="X18" s="14">
        <f t="shared" si="5"/>
        <v>5.5345650000000006</v>
      </c>
      <c r="Y18" s="14">
        <f t="shared" si="6"/>
        <v>19.444755000000001</v>
      </c>
      <c r="AA18" s="10" t="s">
        <v>33</v>
      </c>
      <c r="AB18" s="12">
        <v>1239</v>
      </c>
      <c r="AC18" s="12">
        <v>12.501289999999999</v>
      </c>
      <c r="AD18" s="12">
        <v>1.881</v>
      </c>
      <c r="AE18" s="12">
        <v>15489</v>
      </c>
      <c r="AF18" s="12">
        <v>5.7</v>
      </c>
      <c r="AG18" s="12">
        <v>19.399999999999999</v>
      </c>
      <c r="AH18" s="12" t="s">
        <v>33</v>
      </c>
      <c r="AI18" s="4"/>
      <c r="AJ18" s="13">
        <f t="shared" si="7"/>
        <v>6.5834999999999999</v>
      </c>
      <c r="AK18" s="14">
        <f t="shared" si="8"/>
        <v>5.9177899999999992</v>
      </c>
      <c r="AL18" s="14">
        <f t="shared" si="9"/>
        <v>19.084789999999998</v>
      </c>
      <c r="AM18" s="4"/>
      <c r="AN18" s="10" t="s">
        <v>33</v>
      </c>
      <c r="AO18" s="12">
        <v>1237</v>
      </c>
      <c r="AP18" s="12">
        <v>12.50121</v>
      </c>
      <c r="AQ18" s="12">
        <v>1.86225</v>
      </c>
      <c r="AR18" s="12">
        <v>15464</v>
      </c>
      <c r="AS18" s="12">
        <v>6.4</v>
      </c>
      <c r="AT18" s="12">
        <v>19</v>
      </c>
      <c r="AU18" s="12"/>
      <c r="AW18" s="15" t="str">
        <f t="shared" si="0"/>
        <v>CP</v>
      </c>
      <c r="AX18" s="16">
        <f t="shared" si="10"/>
        <v>-10</v>
      </c>
      <c r="AY18" s="17">
        <f t="shared" si="11"/>
        <v>-8.0192461908580592E-3</v>
      </c>
      <c r="AZ18" s="18">
        <f t="shared" si="12"/>
        <v>1.1549999999999727E-2</v>
      </c>
      <c r="BA18" s="17">
        <f t="shared" si="13"/>
        <v>9.2476496557950547E-4</v>
      </c>
      <c r="BB18" s="18">
        <f t="shared" si="14"/>
        <v>-0.12492000000000014</v>
      </c>
      <c r="BC18" s="17">
        <f t="shared" si="15"/>
        <v>-6.2863267863343411E-2</v>
      </c>
    </row>
    <row r="19" spans="1:55" ht="15.75" x14ac:dyDescent="0.25">
      <c r="A19" s="10" t="s">
        <v>34</v>
      </c>
      <c r="B19" s="12">
        <v>475</v>
      </c>
      <c r="C19" s="12">
        <v>43.808039999999998</v>
      </c>
      <c r="D19" s="12">
        <v>7.29908</v>
      </c>
      <c r="E19" s="12">
        <v>20809</v>
      </c>
      <c r="F19" s="12">
        <v>16.64</v>
      </c>
      <c r="G19" s="12">
        <v>98.14</v>
      </c>
      <c r="H19" s="12" t="s">
        <v>34</v>
      </c>
      <c r="I19" s="12"/>
      <c r="J19" s="13">
        <f t="shared" si="1"/>
        <v>25.546779999999998</v>
      </c>
      <c r="K19" s="13">
        <f t="shared" si="2"/>
        <v>18.26126</v>
      </c>
      <c r="L19" s="13">
        <f t="shared" si="3"/>
        <v>69.354819999999989</v>
      </c>
      <c r="N19" s="10" t="s">
        <v>34</v>
      </c>
      <c r="O19" s="12">
        <v>475</v>
      </c>
      <c r="P19" s="12">
        <v>43.808039999999998</v>
      </c>
      <c r="Q19" s="12">
        <v>7.29908</v>
      </c>
      <c r="R19" s="12">
        <v>20809</v>
      </c>
      <c r="S19" s="12">
        <v>16.64</v>
      </c>
      <c r="T19" s="12">
        <v>98.14</v>
      </c>
      <c r="U19" s="12" t="s">
        <v>34</v>
      </c>
      <c r="V19" s="12"/>
      <c r="W19" s="13">
        <f t="shared" si="4"/>
        <v>25.546779999999998</v>
      </c>
      <c r="X19" s="14">
        <f t="shared" si="5"/>
        <v>18.26126</v>
      </c>
      <c r="Y19" s="13">
        <f t="shared" si="6"/>
        <v>69.354819999999989</v>
      </c>
      <c r="AA19" s="10" t="s">
        <v>34</v>
      </c>
      <c r="AB19" s="12">
        <v>474</v>
      </c>
      <c r="AC19" s="12">
        <v>43.865360000000003</v>
      </c>
      <c r="AD19" s="12">
        <v>7.1989900000000002</v>
      </c>
      <c r="AE19" s="12">
        <v>20792</v>
      </c>
      <c r="AF19" s="12">
        <v>21</v>
      </c>
      <c r="AG19" s="12">
        <v>98.14</v>
      </c>
      <c r="AH19" s="12" t="s">
        <v>34</v>
      </c>
      <c r="AI19" s="4"/>
      <c r="AJ19" s="13">
        <f t="shared" si="7"/>
        <v>25.196465</v>
      </c>
      <c r="AK19" s="13">
        <f t="shared" si="8"/>
        <v>18.668895000000003</v>
      </c>
      <c r="AL19" s="14">
        <f t="shared" si="9"/>
        <v>69.061824999999999</v>
      </c>
      <c r="AM19" s="4"/>
      <c r="AN19" s="10" t="s">
        <v>34</v>
      </c>
      <c r="AO19" s="12">
        <v>470</v>
      </c>
      <c r="AP19" s="12">
        <v>43.537190000000002</v>
      </c>
      <c r="AQ19" s="12">
        <v>6.2104600000000003</v>
      </c>
      <c r="AR19" s="12">
        <v>20462</v>
      </c>
      <c r="AS19" s="12">
        <v>21</v>
      </c>
      <c r="AT19" s="12">
        <v>68.92</v>
      </c>
      <c r="AU19" s="12"/>
      <c r="AW19" s="15" t="str">
        <f t="shared" si="0"/>
        <v>RDP</v>
      </c>
      <c r="AX19" s="16">
        <f t="shared" si="10"/>
        <v>-5</v>
      </c>
      <c r="AY19" s="17">
        <f t="shared" si="11"/>
        <v>-1.0526315789473684E-2</v>
      </c>
      <c r="AZ19" s="18">
        <f t="shared" si="12"/>
        <v>-0.27084999999999582</v>
      </c>
      <c r="BA19" s="17">
        <f t="shared" si="13"/>
        <v>-6.1826550560124538E-3</v>
      </c>
      <c r="BB19" s="18">
        <f t="shared" si="14"/>
        <v>-1.0886199999999997</v>
      </c>
      <c r="BC19" s="17">
        <f t="shared" si="15"/>
        <v>-0.14914482373120991</v>
      </c>
    </row>
    <row r="20" spans="1:55" ht="15.75" x14ac:dyDescent="0.25">
      <c r="A20" s="10" t="s">
        <v>35</v>
      </c>
      <c r="B20" s="12">
        <v>475</v>
      </c>
      <c r="C20" s="12">
        <v>56.04251</v>
      </c>
      <c r="D20" s="12">
        <v>7.2784899999999997</v>
      </c>
      <c r="E20" s="12">
        <v>26620</v>
      </c>
      <c r="F20" s="12">
        <v>1.86</v>
      </c>
      <c r="G20" s="12">
        <v>83.36</v>
      </c>
      <c r="H20" s="12" t="s">
        <v>35</v>
      </c>
      <c r="I20" s="12"/>
      <c r="J20" s="13">
        <f t="shared" si="1"/>
        <v>25.474715</v>
      </c>
      <c r="K20" s="13">
        <f t="shared" si="2"/>
        <v>30.567795</v>
      </c>
      <c r="L20" s="13">
        <f t="shared" si="3"/>
        <v>81.517224999999996</v>
      </c>
      <c r="N20" s="10" t="s">
        <v>35</v>
      </c>
      <c r="O20" s="12">
        <v>475</v>
      </c>
      <c r="P20" s="12">
        <v>56.04251</v>
      </c>
      <c r="Q20" s="12">
        <v>7.2784899999999997</v>
      </c>
      <c r="R20" s="12">
        <v>26620</v>
      </c>
      <c r="S20" s="12">
        <v>1.86</v>
      </c>
      <c r="T20" s="12">
        <v>83.36</v>
      </c>
      <c r="U20" s="12" t="s">
        <v>35</v>
      </c>
      <c r="V20" s="12"/>
      <c r="W20" s="13">
        <f t="shared" si="4"/>
        <v>25.474715</v>
      </c>
      <c r="X20" s="14">
        <f t="shared" si="5"/>
        <v>30.567795</v>
      </c>
      <c r="Y20" s="14">
        <f t="shared" si="6"/>
        <v>81.517224999999996</v>
      </c>
      <c r="AA20" s="10" t="s">
        <v>35</v>
      </c>
      <c r="AB20" s="12">
        <v>471</v>
      </c>
      <c r="AC20" s="12">
        <v>56.369190000000003</v>
      </c>
      <c r="AD20" s="12">
        <v>6.3103100000000003</v>
      </c>
      <c r="AE20" s="12">
        <v>26550</v>
      </c>
      <c r="AF20" s="12">
        <v>31.08</v>
      </c>
      <c r="AG20" s="12">
        <v>83.36</v>
      </c>
      <c r="AH20" s="12" t="s">
        <v>35</v>
      </c>
      <c r="AI20" s="4"/>
      <c r="AJ20" s="13">
        <f t="shared" si="7"/>
        <v>22.086085000000001</v>
      </c>
      <c r="AK20" s="14">
        <f t="shared" si="8"/>
        <v>34.283105000000006</v>
      </c>
      <c r="AL20" s="14">
        <f t="shared" si="9"/>
        <v>78.455275</v>
      </c>
      <c r="AM20" s="4"/>
      <c r="AN20" s="10" t="s">
        <v>35</v>
      </c>
      <c r="AO20" s="12">
        <v>467</v>
      </c>
      <c r="AP20" s="12">
        <v>56.467689999999997</v>
      </c>
      <c r="AQ20" s="12">
        <v>5.8970500000000001</v>
      </c>
      <c r="AR20" s="12">
        <v>26370</v>
      </c>
      <c r="AS20" s="12">
        <v>35.83</v>
      </c>
      <c r="AT20" s="12">
        <v>78</v>
      </c>
      <c r="AU20" s="12"/>
      <c r="AW20" s="15" t="str">
        <f t="shared" si="0"/>
        <v>RUP</v>
      </c>
      <c r="AX20" s="16">
        <f t="shared" si="10"/>
        <v>-8</v>
      </c>
      <c r="AY20" s="17">
        <f t="shared" si="11"/>
        <v>-1.6842105263157894E-2</v>
      </c>
      <c r="AZ20" s="18">
        <f t="shared" si="12"/>
        <v>0.42517999999999745</v>
      </c>
      <c r="BA20" s="17">
        <f t="shared" si="13"/>
        <v>7.5867408508290841E-3</v>
      </c>
      <c r="BB20" s="18">
        <f t="shared" si="14"/>
        <v>-1.3814399999999996</v>
      </c>
      <c r="BC20" s="17">
        <f t="shared" si="15"/>
        <v>-0.18979760911947391</v>
      </c>
    </row>
    <row r="21" spans="1:55" ht="30" x14ac:dyDescent="0.25">
      <c r="A21" s="10" t="s">
        <v>36</v>
      </c>
      <c r="B21" s="12">
        <v>542</v>
      </c>
      <c r="C21" s="12">
        <v>27.455870000000001</v>
      </c>
      <c r="D21" s="12">
        <v>6.7745100000000003</v>
      </c>
      <c r="E21" s="12">
        <v>14881</v>
      </c>
      <c r="F21" s="12">
        <v>1.79</v>
      </c>
      <c r="G21" s="12">
        <v>67.37</v>
      </c>
      <c r="H21" s="12" t="s">
        <v>36</v>
      </c>
      <c r="I21" s="12"/>
      <c r="J21" s="13">
        <f t="shared" si="1"/>
        <v>23.710785000000001</v>
      </c>
      <c r="K21" s="13">
        <f t="shared" si="2"/>
        <v>3.7450849999999996</v>
      </c>
      <c r="L21" s="13">
        <f t="shared" si="3"/>
        <v>51.166655000000006</v>
      </c>
      <c r="N21" s="10" t="s">
        <v>36</v>
      </c>
      <c r="O21" s="12">
        <v>542</v>
      </c>
      <c r="P21" s="12">
        <v>27.455870000000001</v>
      </c>
      <c r="Q21" s="12">
        <v>6.7745100000000003</v>
      </c>
      <c r="R21" s="12">
        <v>14881</v>
      </c>
      <c r="S21" s="12">
        <v>1.79</v>
      </c>
      <c r="T21" s="12">
        <v>67.37</v>
      </c>
      <c r="U21" s="12" t="s">
        <v>36</v>
      </c>
      <c r="V21" s="12"/>
      <c r="W21" s="13">
        <f t="shared" si="4"/>
        <v>23.710785000000001</v>
      </c>
      <c r="X21" s="14">
        <f t="shared" si="5"/>
        <v>3.7450849999999996</v>
      </c>
      <c r="Y21" s="14">
        <f t="shared" si="6"/>
        <v>51.166655000000006</v>
      </c>
      <c r="AA21" s="10" t="s">
        <v>36</v>
      </c>
      <c r="AB21" s="12">
        <v>540</v>
      </c>
      <c r="AC21" s="12">
        <v>27.548190000000002</v>
      </c>
      <c r="AD21" s="12">
        <v>6.6142599999999998</v>
      </c>
      <c r="AE21" s="12">
        <v>14876</v>
      </c>
      <c r="AF21" s="12">
        <v>6.74</v>
      </c>
      <c r="AG21" s="12">
        <v>67.37</v>
      </c>
      <c r="AH21" s="12" t="s">
        <v>36</v>
      </c>
      <c r="AI21" s="4"/>
      <c r="AJ21" s="13">
        <f t="shared" si="7"/>
        <v>23.149909999999998</v>
      </c>
      <c r="AK21" s="13">
        <f t="shared" si="8"/>
        <v>4.3982800000000033</v>
      </c>
      <c r="AL21" s="14">
        <f t="shared" si="9"/>
        <v>50.698099999999997</v>
      </c>
      <c r="AM21" s="4"/>
      <c r="AN21" s="10" t="s">
        <v>36</v>
      </c>
      <c r="AO21" s="12">
        <v>537</v>
      </c>
      <c r="AP21" s="12">
        <v>27.353539999999999</v>
      </c>
      <c r="AQ21" s="12">
        <v>6.0824800000000003</v>
      </c>
      <c r="AR21" s="12">
        <v>14689</v>
      </c>
      <c r="AS21" s="12">
        <v>6.74</v>
      </c>
      <c r="AT21" s="12">
        <v>46</v>
      </c>
      <c r="AU21" s="12"/>
      <c r="AW21" s="15" t="str">
        <f t="shared" si="0"/>
        <v>Sol_Protein</v>
      </c>
      <c r="AX21" s="16">
        <f t="shared" si="10"/>
        <v>-5</v>
      </c>
      <c r="AY21" s="17">
        <f t="shared" si="11"/>
        <v>-9.2250922509225092E-3</v>
      </c>
      <c r="AZ21" s="18">
        <f t="shared" si="12"/>
        <v>-0.10233000000000203</v>
      </c>
      <c r="BA21" s="17">
        <f t="shared" si="13"/>
        <v>-3.727071842924738E-3</v>
      </c>
      <c r="BB21" s="18">
        <f t="shared" si="14"/>
        <v>-0.69202999999999992</v>
      </c>
      <c r="BC21" s="17">
        <f t="shared" si="15"/>
        <v>-0.10215203756434044</v>
      </c>
    </row>
    <row r="22" spans="1:55" ht="15.75" x14ac:dyDescent="0.25">
      <c r="A22" s="10" t="s">
        <v>50</v>
      </c>
      <c r="B22" s="12">
        <v>441</v>
      </c>
      <c r="C22" s="12">
        <v>0.69025000000000003</v>
      </c>
      <c r="D22" s="12">
        <v>0.32734000000000002</v>
      </c>
      <c r="E22" s="12">
        <v>304.39999999999998</v>
      </c>
      <c r="F22" s="12">
        <v>0.1</v>
      </c>
      <c r="G22" s="12">
        <v>2</v>
      </c>
      <c r="H22" s="12" t="s">
        <v>50</v>
      </c>
      <c r="I22" s="12"/>
      <c r="J22" s="13">
        <f>IF(D22=".","",3.5*D22)</f>
        <v>1.1456900000000001</v>
      </c>
      <c r="K22" s="13">
        <f>IF(J22="","",C22-J22)</f>
        <v>-0.45544000000000007</v>
      </c>
      <c r="L22" s="13">
        <f>IF(J22="","",C22+J22)</f>
        <v>1.8359400000000001</v>
      </c>
      <c r="N22" s="10" t="s">
        <v>50</v>
      </c>
      <c r="O22" s="12">
        <v>441</v>
      </c>
      <c r="P22" s="12">
        <v>0.69025000000000003</v>
      </c>
      <c r="Q22" s="12">
        <v>0.32734000000000002</v>
      </c>
      <c r="R22" s="12">
        <v>304.39999999999998</v>
      </c>
      <c r="S22" s="12">
        <v>0.1</v>
      </c>
      <c r="T22" s="12">
        <v>2</v>
      </c>
      <c r="U22" s="12" t="s">
        <v>50</v>
      </c>
      <c r="V22" s="12"/>
      <c r="W22" s="13">
        <f>IF(Q22=".","",3.5*Q22)</f>
        <v>1.1456900000000001</v>
      </c>
      <c r="X22" s="13">
        <f>IF(W22="","",P22-W22)</f>
        <v>-0.45544000000000007</v>
      </c>
      <c r="Y22" s="14">
        <f>IF(W22="","",P22+W22)</f>
        <v>1.8359400000000001</v>
      </c>
      <c r="AA22" s="10" t="s">
        <v>50</v>
      </c>
      <c r="AB22" s="12">
        <v>439</v>
      </c>
      <c r="AC22" s="12">
        <v>0.68450999999999995</v>
      </c>
      <c r="AD22" s="12">
        <v>0.31679000000000002</v>
      </c>
      <c r="AE22" s="12">
        <v>300.5</v>
      </c>
      <c r="AF22" s="12">
        <v>0.1</v>
      </c>
      <c r="AG22" s="12">
        <v>1.8</v>
      </c>
      <c r="AH22" s="12" t="s">
        <v>50</v>
      </c>
      <c r="AI22" s="4"/>
      <c r="AJ22" s="13">
        <f>IF(AD22=".","",3.5*AD22)</f>
        <v>1.108765</v>
      </c>
      <c r="AK22" s="13">
        <f>IF(AJ22="","",AC22-AJ22)</f>
        <v>-0.42425500000000005</v>
      </c>
      <c r="AL22" s="14">
        <f>IF(AJ22="","",AC22+AJ22)</f>
        <v>1.793275</v>
      </c>
      <c r="AM22" s="4"/>
      <c r="AN22" s="10" t="s">
        <v>50</v>
      </c>
      <c r="AO22" s="12">
        <v>438</v>
      </c>
      <c r="AP22" s="12">
        <v>0.68196000000000001</v>
      </c>
      <c r="AQ22" s="12">
        <v>0.31262000000000001</v>
      </c>
      <c r="AR22" s="12">
        <v>298.7</v>
      </c>
      <c r="AS22" s="12">
        <v>0.1</v>
      </c>
      <c r="AT22" s="12">
        <v>1.7</v>
      </c>
      <c r="AU22" s="12"/>
      <c r="AW22" s="15" t="str">
        <f>AN22</f>
        <v>ADIN</v>
      </c>
      <c r="AX22" s="16">
        <f>AO22-O22</f>
        <v>-3</v>
      </c>
      <c r="AY22" s="17">
        <f>IF(AX22&lt;&gt;0,AX22/O22,0)</f>
        <v>-6.8027210884353739E-3</v>
      </c>
      <c r="AZ22" s="18">
        <f>IF((AND(AP22&lt;&gt;".",P22&lt;&gt;".")),AP22-P22,".")</f>
        <v>-8.2900000000000196E-3</v>
      </c>
      <c r="BA22" s="17">
        <f>IF((AND(P22 &lt;&gt;".",AZ22&lt;&gt;".")),AZ22/P22,".")</f>
        <v>-1.201014125316917E-2</v>
      </c>
      <c r="BB22" s="18">
        <f>IF((AND(Q22&lt;&gt;".",AQ22&lt;&gt;".")),AQ22-Q22,".")</f>
        <v>-1.4720000000000011E-2</v>
      </c>
      <c r="BC22" s="17">
        <f>IF((AND(BB22&lt;&gt;".",Q22&lt;&gt;".")),BB22/Q22,".")</f>
        <v>-4.4968534245738406E-2</v>
      </c>
    </row>
    <row r="23" spans="1:55" ht="15.75" x14ac:dyDescent="0.25">
      <c r="A23" s="10" t="s">
        <v>37</v>
      </c>
      <c r="B23" s="12">
        <v>777</v>
      </c>
      <c r="C23" s="12">
        <v>0.11272</v>
      </c>
      <c r="D23" s="12">
        <v>0.11401</v>
      </c>
      <c r="E23" s="12">
        <v>87.58</v>
      </c>
      <c r="F23" s="12">
        <v>0.01</v>
      </c>
      <c r="G23" s="12">
        <v>2.16</v>
      </c>
      <c r="H23" s="12" t="s">
        <v>37</v>
      </c>
      <c r="I23" s="12"/>
      <c r="J23" s="13">
        <f t="shared" si="1"/>
        <v>0.39903500000000003</v>
      </c>
      <c r="K23" s="13">
        <f t="shared" si="2"/>
        <v>-0.28631500000000004</v>
      </c>
      <c r="L23" s="13">
        <f t="shared" si="3"/>
        <v>0.51175500000000007</v>
      </c>
      <c r="N23" s="10" t="s">
        <v>37</v>
      </c>
      <c r="O23" s="12">
        <v>777</v>
      </c>
      <c r="P23" s="12">
        <v>0.11272</v>
      </c>
      <c r="Q23" s="12">
        <v>0.11401</v>
      </c>
      <c r="R23" s="12">
        <v>87.58</v>
      </c>
      <c r="S23" s="12">
        <v>0.01</v>
      </c>
      <c r="T23" s="12">
        <v>2.16</v>
      </c>
      <c r="U23" s="12" t="s">
        <v>37</v>
      </c>
      <c r="V23" s="12"/>
      <c r="W23" s="13">
        <f t="shared" si="4"/>
        <v>0.39903500000000003</v>
      </c>
      <c r="X23" s="13">
        <f t="shared" si="5"/>
        <v>-0.28631500000000004</v>
      </c>
      <c r="Y23" s="14">
        <f t="shared" si="6"/>
        <v>0.51175500000000007</v>
      </c>
      <c r="AA23" s="10" t="s">
        <v>37</v>
      </c>
      <c r="AB23" s="12">
        <v>770</v>
      </c>
      <c r="AC23" s="12">
        <v>0.10443</v>
      </c>
      <c r="AD23" s="12">
        <v>5.7209999999999997E-2</v>
      </c>
      <c r="AE23" s="12">
        <v>80.41</v>
      </c>
      <c r="AF23" s="12">
        <v>0.01</v>
      </c>
      <c r="AG23" s="12">
        <v>0.44</v>
      </c>
      <c r="AH23" s="12" t="s">
        <v>37</v>
      </c>
      <c r="AI23" s="4"/>
      <c r="AJ23" s="13">
        <f t="shared" si="7"/>
        <v>0.200235</v>
      </c>
      <c r="AK23" s="13">
        <f t="shared" si="8"/>
        <v>-9.5805000000000001E-2</v>
      </c>
      <c r="AL23" s="14">
        <f t="shared" si="9"/>
        <v>0.30466499999999996</v>
      </c>
      <c r="AM23" s="4"/>
      <c r="AN23" s="10" t="s">
        <v>37</v>
      </c>
      <c r="AO23" s="12">
        <v>760</v>
      </c>
      <c r="AP23" s="12">
        <v>0.10122</v>
      </c>
      <c r="AQ23" s="12">
        <v>4.9970000000000001E-2</v>
      </c>
      <c r="AR23" s="12">
        <v>76.930000000000007</v>
      </c>
      <c r="AS23" s="12">
        <v>0.01</v>
      </c>
      <c r="AT23" s="12">
        <v>0.3</v>
      </c>
      <c r="AU23" s="12"/>
      <c r="AW23" s="15" t="str">
        <f t="shared" si="0"/>
        <v>Ca</v>
      </c>
      <c r="AX23" s="16">
        <f t="shared" si="10"/>
        <v>-17</v>
      </c>
      <c r="AY23" s="17">
        <f t="shared" si="11"/>
        <v>-2.1879021879021878E-2</v>
      </c>
      <c r="AZ23" s="18">
        <f t="shared" si="12"/>
        <v>-1.1499999999999996E-2</v>
      </c>
      <c r="BA23" s="17">
        <f t="shared" si="13"/>
        <v>-0.10202271114265433</v>
      </c>
      <c r="BB23" s="18">
        <f t="shared" si="14"/>
        <v>-6.404E-2</v>
      </c>
      <c r="BC23" s="17">
        <f t="shared" si="15"/>
        <v>-0.56170511358652753</v>
      </c>
    </row>
    <row r="24" spans="1:55" ht="15.75" x14ac:dyDescent="0.25">
      <c r="A24" s="10" t="s">
        <v>38</v>
      </c>
      <c r="B24" s="12">
        <v>778</v>
      </c>
      <c r="C24" s="12">
        <v>0.38005</v>
      </c>
      <c r="D24" s="12">
        <v>9.6540000000000001E-2</v>
      </c>
      <c r="E24" s="12">
        <v>295.68</v>
      </c>
      <c r="F24" s="12">
        <v>0.01</v>
      </c>
      <c r="G24" s="12">
        <v>0.82</v>
      </c>
      <c r="H24" s="12" t="s">
        <v>38</v>
      </c>
      <c r="I24" s="12"/>
      <c r="J24" s="13">
        <f t="shared" si="1"/>
        <v>0.33789000000000002</v>
      </c>
      <c r="K24" s="13">
        <f t="shared" si="2"/>
        <v>4.2159999999999975E-2</v>
      </c>
      <c r="L24" s="13">
        <f t="shared" si="3"/>
        <v>0.71794000000000002</v>
      </c>
      <c r="N24" s="10" t="s">
        <v>38</v>
      </c>
      <c r="O24" s="12">
        <v>778</v>
      </c>
      <c r="P24" s="12">
        <v>0.38005</v>
      </c>
      <c r="Q24" s="12">
        <v>9.6540000000000001E-2</v>
      </c>
      <c r="R24" s="12">
        <v>295.68</v>
      </c>
      <c r="S24" s="12">
        <v>0.01</v>
      </c>
      <c r="T24" s="12">
        <v>0.82</v>
      </c>
      <c r="U24" s="12" t="s">
        <v>38</v>
      </c>
      <c r="V24" s="12"/>
      <c r="W24" s="13">
        <f t="shared" si="4"/>
        <v>0.33789000000000002</v>
      </c>
      <c r="X24" s="13">
        <f t="shared" si="5"/>
        <v>4.2159999999999975E-2</v>
      </c>
      <c r="Y24" s="14">
        <f t="shared" si="6"/>
        <v>0.71794000000000002</v>
      </c>
      <c r="AA24" s="10" t="s">
        <v>38</v>
      </c>
      <c r="AB24" s="12">
        <v>777</v>
      </c>
      <c r="AC24" s="12">
        <v>0.37948999999999999</v>
      </c>
      <c r="AD24" s="12">
        <v>9.5299999999999996E-2</v>
      </c>
      <c r="AE24" s="12">
        <v>294.86</v>
      </c>
      <c r="AF24" s="12">
        <v>0.01</v>
      </c>
      <c r="AG24" s="12">
        <v>0.69</v>
      </c>
      <c r="AH24" s="12" t="s">
        <v>38</v>
      </c>
      <c r="AI24" s="4"/>
      <c r="AJ24" s="13">
        <f t="shared" si="7"/>
        <v>0.33355000000000001</v>
      </c>
      <c r="AK24" s="14">
        <f t="shared" si="8"/>
        <v>4.5939999999999981E-2</v>
      </c>
      <c r="AL24" s="13">
        <f t="shared" si="9"/>
        <v>0.71304000000000001</v>
      </c>
      <c r="AM24" s="4"/>
      <c r="AN24" s="10" t="s">
        <v>38</v>
      </c>
      <c r="AO24" s="12">
        <v>773</v>
      </c>
      <c r="AP24" s="12">
        <v>0.38135999999999998</v>
      </c>
      <c r="AQ24" s="12">
        <v>9.1899999999999996E-2</v>
      </c>
      <c r="AR24" s="12">
        <v>294.79000000000002</v>
      </c>
      <c r="AS24" s="12">
        <v>0.05</v>
      </c>
      <c r="AT24" s="12">
        <v>0.69</v>
      </c>
      <c r="AU24" s="12"/>
      <c r="AW24" s="15" t="str">
        <f t="shared" si="0"/>
        <v>P</v>
      </c>
      <c r="AX24" s="16">
        <f t="shared" si="10"/>
        <v>-5</v>
      </c>
      <c r="AY24" s="17">
        <f t="shared" si="11"/>
        <v>-6.4267352185089976E-3</v>
      </c>
      <c r="AZ24" s="18">
        <f t="shared" si="12"/>
        <v>1.3099999999999778E-3</v>
      </c>
      <c r="BA24" s="17">
        <f t="shared" si="13"/>
        <v>3.4469148796210441E-3</v>
      </c>
      <c r="BB24" s="18">
        <f t="shared" si="14"/>
        <v>-4.6400000000000052E-3</v>
      </c>
      <c r="BC24" s="17">
        <f t="shared" si="15"/>
        <v>-4.8062979076030715E-2</v>
      </c>
    </row>
    <row r="25" spans="1:55" ht="15.75" x14ac:dyDescent="0.25">
      <c r="A25" s="10" t="s">
        <v>39</v>
      </c>
      <c r="B25" s="12">
        <v>747</v>
      </c>
      <c r="C25" s="12">
        <v>0.14108000000000001</v>
      </c>
      <c r="D25" s="12">
        <v>3.5090000000000003E-2</v>
      </c>
      <c r="E25" s="12">
        <v>105.39</v>
      </c>
      <c r="F25" s="12">
        <v>0.01</v>
      </c>
      <c r="G25" s="12">
        <v>0.41</v>
      </c>
      <c r="H25" s="12" t="s">
        <v>39</v>
      </c>
      <c r="I25" s="12"/>
      <c r="J25" s="13">
        <f t="shared" si="1"/>
        <v>0.12281500000000001</v>
      </c>
      <c r="K25" s="13">
        <f t="shared" si="2"/>
        <v>1.8265000000000003E-2</v>
      </c>
      <c r="L25" s="13">
        <f t="shared" si="3"/>
        <v>0.26389499999999999</v>
      </c>
      <c r="N25" s="10" t="s">
        <v>39</v>
      </c>
      <c r="O25" s="12">
        <v>747</v>
      </c>
      <c r="P25" s="12">
        <v>0.14108000000000001</v>
      </c>
      <c r="Q25" s="12">
        <v>3.5090000000000003E-2</v>
      </c>
      <c r="R25" s="12">
        <v>105.39</v>
      </c>
      <c r="S25" s="12">
        <v>0.01</v>
      </c>
      <c r="T25" s="12">
        <v>0.41</v>
      </c>
      <c r="U25" s="12" t="s">
        <v>39</v>
      </c>
      <c r="V25" s="12"/>
      <c r="W25" s="13">
        <f t="shared" si="4"/>
        <v>0.12281500000000001</v>
      </c>
      <c r="X25" s="13">
        <f t="shared" si="5"/>
        <v>1.8265000000000003E-2</v>
      </c>
      <c r="Y25" s="14">
        <f t="shared" si="6"/>
        <v>0.26389499999999999</v>
      </c>
      <c r="AA25" s="10" t="s">
        <v>39</v>
      </c>
      <c r="AB25" s="12">
        <v>745</v>
      </c>
      <c r="AC25" s="12">
        <v>0.1404</v>
      </c>
      <c r="AD25" s="12">
        <v>3.2559999999999999E-2</v>
      </c>
      <c r="AE25" s="12">
        <v>104.6</v>
      </c>
      <c r="AF25" s="12">
        <v>0.01</v>
      </c>
      <c r="AG25" s="12">
        <v>0.23</v>
      </c>
      <c r="AH25" s="12" t="s">
        <v>39</v>
      </c>
      <c r="AI25" s="4"/>
      <c r="AJ25" s="13">
        <f t="shared" si="7"/>
        <v>0.11395999999999999</v>
      </c>
      <c r="AK25" s="14">
        <f t="shared" si="8"/>
        <v>2.6440000000000005E-2</v>
      </c>
      <c r="AL25" s="13">
        <f t="shared" si="9"/>
        <v>0.25435999999999998</v>
      </c>
      <c r="AM25" s="4"/>
      <c r="AN25" s="10" t="s">
        <v>39</v>
      </c>
      <c r="AO25" s="12">
        <v>743</v>
      </c>
      <c r="AP25" s="12">
        <v>0.14074999999999999</v>
      </c>
      <c r="AQ25" s="12">
        <v>3.1890000000000002E-2</v>
      </c>
      <c r="AR25" s="12">
        <v>104.58</v>
      </c>
      <c r="AS25" s="12">
        <v>0.03</v>
      </c>
      <c r="AT25" s="12">
        <v>0.23</v>
      </c>
      <c r="AU25" s="12"/>
      <c r="AW25" s="15" t="str">
        <f t="shared" si="0"/>
        <v>Mg</v>
      </c>
      <c r="AX25" s="16">
        <f t="shared" si="10"/>
        <v>-4</v>
      </c>
      <c r="AY25" s="17">
        <f t="shared" si="11"/>
        <v>-5.3547523427041497E-3</v>
      </c>
      <c r="AZ25" s="18">
        <f t="shared" si="12"/>
        <v>-3.3000000000002472E-4</v>
      </c>
      <c r="BA25" s="17">
        <f t="shared" si="13"/>
        <v>-2.339098383895837E-3</v>
      </c>
      <c r="BB25" s="18">
        <f t="shared" si="14"/>
        <v>-3.2000000000000015E-3</v>
      </c>
      <c r="BC25" s="17">
        <f t="shared" si="15"/>
        <v>-9.1194072385294991E-2</v>
      </c>
    </row>
    <row r="26" spans="1:55" ht="15.75" x14ac:dyDescent="0.25">
      <c r="A26" s="10" t="s">
        <v>40</v>
      </c>
      <c r="B26" s="12">
        <v>749</v>
      </c>
      <c r="C26" s="12">
        <v>0.51087000000000005</v>
      </c>
      <c r="D26" s="12">
        <v>0.16302</v>
      </c>
      <c r="E26" s="12">
        <v>382.64</v>
      </c>
      <c r="F26" s="12">
        <v>0.1</v>
      </c>
      <c r="G26" s="12">
        <v>2.64</v>
      </c>
      <c r="H26" s="12" t="s">
        <v>40</v>
      </c>
      <c r="I26" s="12"/>
      <c r="J26" s="13">
        <f t="shared" si="1"/>
        <v>0.57057000000000002</v>
      </c>
      <c r="K26" s="13">
        <f t="shared" si="2"/>
        <v>-5.9699999999999975E-2</v>
      </c>
      <c r="L26" s="13">
        <f t="shared" si="3"/>
        <v>1.0814400000000002</v>
      </c>
      <c r="N26" s="10" t="s">
        <v>40</v>
      </c>
      <c r="O26" s="12">
        <v>749</v>
      </c>
      <c r="P26" s="12">
        <v>0.51087000000000005</v>
      </c>
      <c r="Q26" s="12">
        <v>0.16302</v>
      </c>
      <c r="R26" s="12">
        <v>382.64</v>
      </c>
      <c r="S26" s="12">
        <v>0.1</v>
      </c>
      <c r="T26" s="12">
        <v>2.64</v>
      </c>
      <c r="U26" s="12" t="s">
        <v>40</v>
      </c>
      <c r="V26" s="12"/>
      <c r="W26" s="13">
        <f t="shared" si="4"/>
        <v>0.57057000000000002</v>
      </c>
      <c r="X26" s="13">
        <f t="shared" si="5"/>
        <v>-5.9699999999999975E-2</v>
      </c>
      <c r="Y26" s="14">
        <f t="shared" si="6"/>
        <v>1.0814400000000002</v>
      </c>
      <c r="AA26" s="10" t="s">
        <v>40</v>
      </c>
      <c r="AB26" s="12">
        <v>746</v>
      </c>
      <c r="AC26" s="12">
        <v>0.50397999999999998</v>
      </c>
      <c r="AD26" s="12">
        <v>0.1167</v>
      </c>
      <c r="AE26" s="12">
        <v>375.97</v>
      </c>
      <c r="AF26" s="12">
        <v>0.1</v>
      </c>
      <c r="AG26" s="12">
        <v>1</v>
      </c>
      <c r="AH26" s="12" t="s">
        <v>40</v>
      </c>
      <c r="AI26" s="4"/>
      <c r="AJ26" s="13">
        <f t="shared" si="7"/>
        <v>0.40844999999999998</v>
      </c>
      <c r="AK26" s="13">
        <f t="shared" si="8"/>
        <v>9.5530000000000004E-2</v>
      </c>
      <c r="AL26" s="14">
        <f t="shared" si="9"/>
        <v>0.91242999999999996</v>
      </c>
      <c r="AM26" s="4"/>
      <c r="AN26" s="10" t="s">
        <v>40</v>
      </c>
      <c r="AO26" s="12">
        <v>742</v>
      </c>
      <c r="AP26" s="12">
        <v>0.50151999999999997</v>
      </c>
      <c r="AQ26" s="12">
        <v>0.11206000000000001</v>
      </c>
      <c r="AR26" s="12">
        <v>372.13</v>
      </c>
      <c r="AS26" s="12">
        <v>0.1</v>
      </c>
      <c r="AT26" s="12">
        <v>0.91</v>
      </c>
      <c r="AU26" s="12"/>
      <c r="AW26" s="15" t="str">
        <f t="shared" si="0"/>
        <v>K</v>
      </c>
      <c r="AX26" s="16">
        <f t="shared" si="10"/>
        <v>-7</v>
      </c>
      <c r="AY26" s="17">
        <f t="shared" si="11"/>
        <v>-9.3457943925233638E-3</v>
      </c>
      <c r="AZ26" s="18">
        <f t="shared" si="12"/>
        <v>-9.3500000000000805E-3</v>
      </c>
      <c r="BA26" s="17">
        <f t="shared" si="13"/>
        <v>-1.8302112083309022E-2</v>
      </c>
      <c r="BB26" s="18">
        <f t="shared" si="14"/>
        <v>-5.0959999999999991E-2</v>
      </c>
      <c r="BC26" s="17">
        <f t="shared" si="15"/>
        <v>-0.3125996810207336</v>
      </c>
    </row>
    <row r="27" spans="1:55" ht="15.75" x14ac:dyDescent="0.25">
      <c r="A27" s="10" t="s">
        <v>41</v>
      </c>
      <c r="B27" s="12">
        <v>320</v>
      </c>
      <c r="C27" s="12">
        <v>2.4469999999999999E-2</v>
      </c>
      <c r="D27" s="12">
        <v>6.1060000000000003E-2</v>
      </c>
      <c r="E27" s="12">
        <v>7.83</v>
      </c>
      <c r="F27" s="12">
        <v>0.01</v>
      </c>
      <c r="G27" s="12">
        <v>0.75</v>
      </c>
      <c r="H27" s="12" t="s">
        <v>41</v>
      </c>
      <c r="I27" s="12"/>
      <c r="J27" s="13">
        <f t="shared" si="1"/>
        <v>0.21371000000000001</v>
      </c>
      <c r="K27" s="13">
        <f t="shared" si="2"/>
        <v>-0.18924000000000002</v>
      </c>
      <c r="L27" s="13">
        <f t="shared" si="3"/>
        <v>0.23818</v>
      </c>
      <c r="N27" s="10" t="s">
        <v>41</v>
      </c>
      <c r="O27" s="12">
        <v>320</v>
      </c>
      <c r="P27" s="12">
        <v>2.4469999999999999E-2</v>
      </c>
      <c r="Q27" s="12">
        <v>6.1060000000000003E-2</v>
      </c>
      <c r="R27" s="12">
        <v>7.83</v>
      </c>
      <c r="S27" s="12">
        <v>0.01</v>
      </c>
      <c r="T27" s="12">
        <v>0.75</v>
      </c>
      <c r="U27" s="12" t="s">
        <v>41</v>
      </c>
      <c r="V27" s="12"/>
      <c r="W27" s="13">
        <f t="shared" si="4"/>
        <v>0.21371000000000001</v>
      </c>
      <c r="X27" s="13">
        <f t="shared" si="5"/>
        <v>-0.18924000000000002</v>
      </c>
      <c r="Y27" s="14">
        <f t="shared" si="6"/>
        <v>0.23818</v>
      </c>
      <c r="AA27" s="10" t="s">
        <v>41</v>
      </c>
      <c r="AB27" s="12">
        <v>316</v>
      </c>
      <c r="AC27" s="12">
        <v>1.839E-2</v>
      </c>
      <c r="AD27" s="12">
        <v>1.4420000000000001E-2</v>
      </c>
      <c r="AE27" s="12">
        <v>5.81</v>
      </c>
      <c r="AF27" s="12">
        <v>0.01</v>
      </c>
      <c r="AG27" s="12">
        <v>0.14000000000000001</v>
      </c>
      <c r="AH27" s="12" t="s">
        <v>41</v>
      </c>
      <c r="AI27" s="4"/>
      <c r="AJ27" s="13">
        <f t="shared" si="7"/>
        <v>5.0470000000000001E-2</v>
      </c>
      <c r="AK27" s="13">
        <f t="shared" si="8"/>
        <v>-3.2079999999999997E-2</v>
      </c>
      <c r="AL27" s="14">
        <f t="shared" si="9"/>
        <v>6.8860000000000005E-2</v>
      </c>
      <c r="AM27" s="4"/>
      <c r="AN27" s="10" t="s">
        <v>41</v>
      </c>
      <c r="AO27" s="12">
        <v>313</v>
      </c>
      <c r="AP27" s="12">
        <v>1.7440000000000001E-2</v>
      </c>
      <c r="AQ27" s="12">
        <v>1.065E-2</v>
      </c>
      <c r="AR27" s="12">
        <v>5.46</v>
      </c>
      <c r="AS27" s="12">
        <v>0.01</v>
      </c>
      <c r="AT27" s="12">
        <v>7.0000000000000007E-2</v>
      </c>
      <c r="AU27" s="12"/>
      <c r="AW27" s="15" t="str">
        <f t="shared" si="0"/>
        <v>NA</v>
      </c>
      <c r="AX27" s="16">
        <f t="shared" si="10"/>
        <v>-7</v>
      </c>
      <c r="AY27" s="17">
        <f t="shared" si="11"/>
        <v>-2.1874999999999999E-2</v>
      </c>
      <c r="AZ27" s="18">
        <f t="shared" si="12"/>
        <v>-7.0299999999999981E-3</v>
      </c>
      <c r="BA27" s="17">
        <f t="shared" si="13"/>
        <v>-0.28729055986922758</v>
      </c>
      <c r="BB27" s="18">
        <f t="shared" si="14"/>
        <v>-5.0410000000000003E-2</v>
      </c>
      <c r="BC27" s="17">
        <f t="shared" si="15"/>
        <v>-0.82558139534883723</v>
      </c>
    </row>
    <row r="28" spans="1:55" ht="15.75" x14ac:dyDescent="0.25">
      <c r="A28" s="10" t="s">
        <v>42</v>
      </c>
      <c r="B28" s="12">
        <v>85</v>
      </c>
      <c r="C28" s="12">
        <v>0.15553</v>
      </c>
      <c r="D28" s="12">
        <v>0.11772000000000001</v>
      </c>
      <c r="E28" s="12">
        <v>13.22</v>
      </c>
      <c r="F28" s="12">
        <v>0.08</v>
      </c>
      <c r="G28" s="12">
        <v>0.87</v>
      </c>
      <c r="H28" s="12" t="s">
        <v>42</v>
      </c>
      <c r="I28" s="12"/>
      <c r="J28" s="13">
        <f t="shared" si="1"/>
        <v>0.41202</v>
      </c>
      <c r="K28" s="13">
        <f t="shared" si="2"/>
        <v>-0.25649</v>
      </c>
      <c r="L28" s="13">
        <f t="shared" si="3"/>
        <v>0.56755</v>
      </c>
      <c r="N28" s="10" t="s">
        <v>42</v>
      </c>
      <c r="O28" s="12">
        <v>85</v>
      </c>
      <c r="P28" s="12">
        <v>0.15553</v>
      </c>
      <c r="Q28" s="12">
        <v>0.11772000000000001</v>
      </c>
      <c r="R28" s="12">
        <v>13.22</v>
      </c>
      <c r="S28" s="12">
        <v>0.08</v>
      </c>
      <c r="T28" s="12">
        <v>0.87</v>
      </c>
      <c r="U28" s="12" t="s">
        <v>42</v>
      </c>
      <c r="V28" s="12"/>
      <c r="W28" s="13">
        <f t="shared" si="4"/>
        <v>0.41202</v>
      </c>
      <c r="X28" s="13">
        <f t="shared" si="5"/>
        <v>-0.25649</v>
      </c>
      <c r="Y28" s="14">
        <f t="shared" si="6"/>
        <v>0.56755</v>
      </c>
      <c r="AA28" s="10" t="s">
        <v>42</v>
      </c>
      <c r="AB28" s="12">
        <v>83</v>
      </c>
      <c r="AC28" s="12">
        <v>0.13963999999999999</v>
      </c>
      <c r="AD28" s="12">
        <v>5.7090000000000002E-2</v>
      </c>
      <c r="AE28" s="12">
        <v>11.59</v>
      </c>
      <c r="AF28" s="12">
        <v>0.08</v>
      </c>
      <c r="AG28" s="12">
        <v>0.42</v>
      </c>
      <c r="AH28" s="12" t="s">
        <v>42</v>
      </c>
      <c r="AI28" s="4"/>
      <c r="AJ28" s="13">
        <f t="shared" si="7"/>
        <v>0.19981500000000002</v>
      </c>
      <c r="AK28" s="13">
        <f t="shared" si="8"/>
        <v>-6.0175000000000034E-2</v>
      </c>
      <c r="AL28" s="14">
        <f t="shared" si="9"/>
        <v>0.33945500000000001</v>
      </c>
      <c r="AM28" s="4"/>
      <c r="AN28" s="10" t="s">
        <v>42</v>
      </c>
      <c r="AO28" s="12">
        <v>82</v>
      </c>
      <c r="AP28" s="12">
        <v>0.13622000000000001</v>
      </c>
      <c r="AQ28" s="12">
        <v>4.8140000000000002E-2</v>
      </c>
      <c r="AR28" s="12">
        <v>11.17</v>
      </c>
      <c r="AS28" s="12">
        <v>0.08</v>
      </c>
      <c r="AT28" s="12">
        <v>0.34</v>
      </c>
      <c r="AU28" s="12"/>
      <c r="AW28" s="15" t="str">
        <f t="shared" si="0"/>
        <v>Cl</v>
      </c>
      <c r="AX28" s="16">
        <f t="shared" si="10"/>
        <v>-3</v>
      </c>
      <c r="AY28" s="17">
        <f t="shared" si="11"/>
        <v>-3.5294117647058823E-2</v>
      </c>
      <c r="AZ28" s="18">
        <f t="shared" si="12"/>
        <v>-1.9309999999999994E-2</v>
      </c>
      <c r="BA28" s="17">
        <f t="shared" si="13"/>
        <v>-0.12415611136115215</v>
      </c>
      <c r="BB28" s="18">
        <f t="shared" si="14"/>
        <v>-6.9580000000000003E-2</v>
      </c>
      <c r="BC28" s="17">
        <f t="shared" si="15"/>
        <v>-0.59106354060482502</v>
      </c>
    </row>
    <row r="29" spans="1:55" ht="15.75" x14ac:dyDescent="0.25">
      <c r="A29" s="10" t="s">
        <v>43</v>
      </c>
      <c r="B29" s="12">
        <v>519</v>
      </c>
      <c r="C29" s="12">
        <v>0.16783999999999999</v>
      </c>
      <c r="D29" s="12">
        <v>5.2130000000000003E-2</v>
      </c>
      <c r="E29" s="12">
        <v>87.11</v>
      </c>
      <c r="F29" s="12">
        <v>0.01</v>
      </c>
      <c r="G29" s="12">
        <v>0.39</v>
      </c>
      <c r="H29" s="12" t="s">
        <v>43</v>
      </c>
      <c r="I29" s="12"/>
      <c r="J29" s="13">
        <f t="shared" si="1"/>
        <v>0.18245500000000001</v>
      </c>
      <c r="K29" s="13">
        <f t="shared" si="2"/>
        <v>-1.4615000000000017E-2</v>
      </c>
      <c r="L29" s="13">
        <f t="shared" si="3"/>
        <v>0.35029500000000002</v>
      </c>
      <c r="N29" s="10" t="s">
        <v>43</v>
      </c>
      <c r="O29" s="12">
        <v>519</v>
      </c>
      <c r="P29" s="12">
        <v>0.16783999999999999</v>
      </c>
      <c r="Q29" s="12">
        <v>5.2130000000000003E-2</v>
      </c>
      <c r="R29" s="12">
        <v>87.11</v>
      </c>
      <c r="S29" s="12">
        <v>0.01</v>
      </c>
      <c r="T29" s="12">
        <v>0.39</v>
      </c>
      <c r="U29" s="12" t="s">
        <v>43</v>
      </c>
      <c r="V29" s="12"/>
      <c r="W29" s="13">
        <f t="shared" si="4"/>
        <v>0.18245500000000001</v>
      </c>
      <c r="X29" s="13">
        <f t="shared" si="5"/>
        <v>-1.4615000000000017E-2</v>
      </c>
      <c r="Y29" s="14">
        <f t="shared" si="6"/>
        <v>0.35029500000000002</v>
      </c>
      <c r="AA29" s="10" t="s">
        <v>43</v>
      </c>
      <c r="AB29" s="12">
        <v>516</v>
      </c>
      <c r="AC29" s="12">
        <v>0.16667000000000001</v>
      </c>
      <c r="AD29" s="12">
        <v>4.9930000000000002E-2</v>
      </c>
      <c r="AE29" s="12">
        <v>86</v>
      </c>
      <c r="AF29" s="12">
        <v>0.01</v>
      </c>
      <c r="AG29" s="12">
        <v>0.35</v>
      </c>
      <c r="AH29" s="12" t="s">
        <v>43</v>
      </c>
      <c r="AI29" s="4"/>
      <c r="AJ29" s="13">
        <f t="shared" si="7"/>
        <v>0.17475499999999999</v>
      </c>
      <c r="AK29" s="13">
        <f t="shared" si="8"/>
        <v>-8.0849999999999811E-3</v>
      </c>
      <c r="AL29" s="14">
        <f t="shared" si="9"/>
        <v>0.34142499999999998</v>
      </c>
      <c r="AM29" s="4"/>
      <c r="AN29" s="10" t="s">
        <v>43</v>
      </c>
      <c r="AO29" s="12">
        <v>515</v>
      </c>
      <c r="AP29" s="12">
        <v>0.16631000000000001</v>
      </c>
      <c r="AQ29" s="12">
        <v>4.931E-2</v>
      </c>
      <c r="AR29" s="12">
        <v>85.65</v>
      </c>
      <c r="AS29" s="12">
        <v>0.01</v>
      </c>
      <c r="AT29" s="12">
        <v>0.34</v>
      </c>
      <c r="AU29" s="12"/>
      <c r="AW29" s="15" t="str">
        <f t="shared" si="0"/>
        <v>S</v>
      </c>
      <c r="AX29" s="16">
        <f t="shared" si="10"/>
        <v>-4</v>
      </c>
      <c r="AY29" s="17">
        <f t="shared" si="11"/>
        <v>-7.7071290944123313E-3</v>
      </c>
      <c r="AZ29" s="18">
        <f t="shared" si="12"/>
        <v>-1.5299999999999758E-3</v>
      </c>
      <c r="BA29" s="17">
        <f t="shared" si="13"/>
        <v>-9.1158245948520962E-3</v>
      </c>
      <c r="BB29" s="18">
        <f t="shared" si="14"/>
        <v>-2.8200000000000031E-3</v>
      </c>
      <c r="BC29" s="17">
        <f t="shared" si="15"/>
        <v>-5.409553040475739E-2</v>
      </c>
    </row>
    <row r="30" spans="1:55" ht="15.75" x14ac:dyDescent="0.25">
      <c r="A30" s="10" t="s">
        <v>44</v>
      </c>
      <c r="B30" s="12">
        <v>29</v>
      </c>
      <c r="C30" s="12">
        <v>0.51966000000000001</v>
      </c>
      <c r="D30" s="12">
        <v>0.29742000000000002</v>
      </c>
      <c r="E30" s="12">
        <v>15.07</v>
      </c>
      <c r="F30" s="12">
        <v>0.08</v>
      </c>
      <c r="G30" s="12">
        <v>1.04</v>
      </c>
      <c r="H30" s="12" t="s">
        <v>44</v>
      </c>
      <c r="I30" s="12"/>
      <c r="J30" s="13">
        <f t="shared" si="1"/>
        <v>1.0409700000000002</v>
      </c>
      <c r="K30" s="13">
        <f t="shared" si="2"/>
        <v>-0.52131000000000016</v>
      </c>
      <c r="L30" s="13">
        <f t="shared" si="3"/>
        <v>1.5606300000000002</v>
      </c>
      <c r="N30" s="10" t="s">
        <v>44</v>
      </c>
      <c r="O30" s="12">
        <v>29</v>
      </c>
      <c r="P30" s="12">
        <v>0.51966000000000001</v>
      </c>
      <c r="Q30" s="12">
        <v>0.29742000000000002</v>
      </c>
      <c r="R30" s="12">
        <v>15.07</v>
      </c>
      <c r="S30" s="12">
        <v>0.08</v>
      </c>
      <c r="T30" s="12">
        <v>1.04</v>
      </c>
      <c r="U30" s="12" t="s">
        <v>44</v>
      </c>
      <c r="V30" s="12"/>
      <c r="W30" s="13">
        <f t="shared" si="4"/>
        <v>1.0409700000000002</v>
      </c>
      <c r="X30" s="13">
        <f t="shared" si="5"/>
        <v>-0.52131000000000016</v>
      </c>
      <c r="Y30" s="13">
        <f t="shared" si="6"/>
        <v>1.5606300000000002</v>
      </c>
      <c r="AA30" s="10" t="s">
        <v>44</v>
      </c>
      <c r="AB30" s="12">
        <v>29</v>
      </c>
      <c r="AC30" s="12">
        <v>0.51966000000000001</v>
      </c>
      <c r="AD30" s="12">
        <v>0.29742000000000002</v>
      </c>
      <c r="AE30" s="12">
        <v>15.07</v>
      </c>
      <c r="AF30" s="12">
        <v>0.08</v>
      </c>
      <c r="AG30" s="12">
        <v>1.04</v>
      </c>
      <c r="AH30" s="12" t="s">
        <v>44</v>
      </c>
      <c r="AI30" s="4"/>
      <c r="AJ30" s="13">
        <f t="shared" si="7"/>
        <v>1.0409700000000002</v>
      </c>
      <c r="AK30" s="13">
        <f t="shared" si="8"/>
        <v>-0.52131000000000016</v>
      </c>
      <c r="AL30" s="13">
        <f t="shared" si="9"/>
        <v>1.5606300000000002</v>
      </c>
      <c r="AM30" s="4"/>
      <c r="AN30" s="10" t="s">
        <v>44</v>
      </c>
      <c r="AO30" s="12">
        <v>29</v>
      </c>
      <c r="AP30" s="12">
        <v>0.51966000000000001</v>
      </c>
      <c r="AQ30" s="12">
        <v>0.29742000000000002</v>
      </c>
      <c r="AR30" s="12">
        <v>15.07</v>
      </c>
      <c r="AS30" s="12">
        <v>0.08</v>
      </c>
      <c r="AT30" s="12">
        <v>1.04</v>
      </c>
      <c r="AU30" s="12"/>
      <c r="AW30" s="15" t="str">
        <f t="shared" si="0"/>
        <v>Co</v>
      </c>
      <c r="AX30" s="16">
        <f t="shared" si="10"/>
        <v>0</v>
      </c>
      <c r="AY30" s="17">
        <f t="shared" si="11"/>
        <v>0</v>
      </c>
      <c r="AZ30" s="18">
        <f t="shared" si="12"/>
        <v>0</v>
      </c>
      <c r="BA30" s="17">
        <f t="shared" si="13"/>
        <v>0</v>
      </c>
      <c r="BB30" s="18">
        <f t="shared" si="14"/>
        <v>0</v>
      </c>
      <c r="BC30" s="17">
        <f t="shared" si="15"/>
        <v>0</v>
      </c>
    </row>
    <row r="31" spans="1:55" ht="15.75" x14ac:dyDescent="0.25">
      <c r="A31" s="10" t="s">
        <v>45</v>
      </c>
      <c r="B31" s="12">
        <v>206</v>
      </c>
      <c r="C31" s="12">
        <v>6.9518899999999997</v>
      </c>
      <c r="D31" s="12">
        <v>5.6448999999999998</v>
      </c>
      <c r="E31" s="12">
        <v>1432</v>
      </c>
      <c r="F31" s="12">
        <v>2.8</v>
      </c>
      <c r="G31" s="12">
        <v>60.1</v>
      </c>
      <c r="H31" s="12" t="s">
        <v>45</v>
      </c>
      <c r="I31" s="12"/>
      <c r="J31" s="13">
        <f t="shared" si="1"/>
        <v>19.757149999999999</v>
      </c>
      <c r="K31" s="13">
        <f t="shared" si="2"/>
        <v>-12.805260000000001</v>
      </c>
      <c r="L31" s="13">
        <f t="shared" si="3"/>
        <v>26.709039999999998</v>
      </c>
      <c r="N31" s="10" t="s">
        <v>45</v>
      </c>
      <c r="O31" s="12">
        <v>206</v>
      </c>
      <c r="P31" s="12">
        <v>6.9518899999999997</v>
      </c>
      <c r="Q31" s="12">
        <v>5.6448999999999998</v>
      </c>
      <c r="R31" s="12">
        <v>1432</v>
      </c>
      <c r="S31" s="12">
        <v>2.8</v>
      </c>
      <c r="T31" s="12">
        <v>60.1</v>
      </c>
      <c r="U31" s="12" t="s">
        <v>45</v>
      </c>
      <c r="V31" s="12"/>
      <c r="W31" s="13">
        <f t="shared" si="4"/>
        <v>19.757149999999999</v>
      </c>
      <c r="X31" s="13">
        <f t="shared" si="5"/>
        <v>-12.805260000000001</v>
      </c>
      <c r="Y31" s="14">
        <f t="shared" si="6"/>
        <v>26.709039999999998</v>
      </c>
      <c r="AA31" s="10" t="s">
        <v>45</v>
      </c>
      <c r="AB31" s="12">
        <v>203</v>
      </c>
      <c r="AC31" s="12">
        <v>6.3755699999999997</v>
      </c>
      <c r="AD31" s="12">
        <v>2.80043</v>
      </c>
      <c r="AE31" s="12">
        <v>1294</v>
      </c>
      <c r="AF31" s="12">
        <v>2.8</v>
      </c>
      <c r="AG31" s="12">
        <v>25.49</v>
      </c>
      <c r="AH31" s="12" t="s">
        <v>45</v>
      </c>
      <c r="AI31" s="4"/>
      <c r="AJ31" s="13">
        <f t="shared" si="7"/>
        <v>9.8015050000000006</v>
      </c>
      <c r="AK31" s="13">
        <f t="shared" si="8"/>
        <v>-3.4259350000000008</v>
      </c>
      <c r="AL31" s="14">
        <f t="shared" si="9"/>
        <v>16.177075000000002</v>
      </c>
      <c r="AM31" s="4"/>
      <c r="AN31" s="10" t="s">
        <v>45</v>
      </c>
      <c r="AO31" s="12">
        <v>201</v>
      </c>
      <c r="AP31" s="12">
        <v>6.2233299999999998</v>
      </c>
      <c r="AQ31" s="12">
        <v>2.3262200000000002</v>
      </c>
      <c r="AR31" s="12">
        <v>1251</v>
      </c>
      <c r="AS31" s="12">
        <v>2.8</v>
      </c>
      <c r="AT31" s="12">
        <v>15</v>
      </c>
      <c r="AU31" s="12"/>
      <c r="AW31" s="15" t="str">
        <f t="shared" si="0"/>
        <v>Cu</v>
      </c>
      <c r="AX31" s="16">
        <f t="shared" si="10"/>
        <v>-5</v>
      </c>
      <c r="AY31" s="17">
        <f t="shared" si="11"/>
        <v>-2.4271844660194174E-2</v>
      </c>
      <c r="AZ31" s="18">
        <f t="shared" si="12"/>
        <v>-0.72855999999999987</v>
      </c>
      <c r="BA31" s="17">
        <f t="shared" si="13"/>
        <v>-0.10480027733465287</v>
      </c>
      <c r="BB31" s="18">
        <f t="shared" si="14"/>
        <v>-3.3186799999999996</v>
      </c>
      <c r="BC31" s="17">
        <f t="shared" si="15"/>
        <v>-0.58790766886924473</v>
      </c>
    </row>
    <row r="32" spans="1:55" ht="15.75" x14ac:dyDescent="0.25">
      <c r="A32" s="10" t="s">
        <v>46</v>
      </c>
      <c r="B32" s="12">
        <v>206</v>
      </c>
      <c r="C32" s="12">
        <v>106.23277</v>
      </c>
      <c r="D32" s="12">
        <v>59.457459999999998</v>
      </c>
      <c r="E32" s="12">
        <v>21884</v>
      </c>
      <c r="F32" s="12">
        <v>20.21</v>
      </c>
      <c r="G32" s="12">
        <v>351.84</v>
      </c>
      <c r="H32" s="12" t="s">
        <v>46</v>
      </c>
      <c r="I32" s="12"/>
      <c r="J32" s="13">
        <f t="shared" si="1"/>
        <v>208.10111000000001</v>
      </c>
      <c r="K32" s="13">
        <f t="shared" si="2"/>
        <v>-101.86834</v>
      </c>
      <c r="L32" s="13">
        <f t="shared" si="3"/>
        <v>314.33388000000002</v>
      </c>
      <c r="N32" s="10" t="s">
        <v>46</v>
      </c>
      <c r="O32" s="12">
        <v>206</v>
      </c>
      <c r="P32" s="12">
        <v>106.23277</v>
      </c>
      <c r="Q32" s="12">
        <v>59.457459999999998</v>
      </c>
      <c r="R32" s="12">
        <v>21884</v>
      </c>
      <c r="S32" s="12">
        <v>20.21</v>
      </c>
      <c r="T32" s="12">
        <v>351.84</v>
      </c>
      <c r="U32" s="12" t="s">
        <v>46</v>
      </c>
      <c r="V32" s="12"/>
      <c r="W32" s="13">
        <f t="shared" si="4"/>
        <v>208.10111000000001</v>
      </c>
      <c r="X32" s="13">
        <f t="shared" si="5"/>
        <v>-101.86834</v>
      </c>
      <c r="Y32" s="14">
        <f t="shared" si="6"/>
        <v>314.33388000000002</v>
      </c>
      <c r="AA32" s="10" t="s">
        <v>46</v>
      </c>
      <c r="AB32" s="12">
        <v>205</v>
      </c>
      <c r="AC32" s="12">
        <v>105.03467999999999</v>
      </c>
      <c r="AD32" s="12">
        <v>57.055900000000001</v>
      </c>
      <c r="AE32" s="12">
        <v>21532</v>
      </c>
      <c r="AF32" s="12">
        <v>20.21</v>
      </c>
      <c r="AG32" s="12">
        <v>304.52999999999997</v>
      </c>
      <c r="AH32" s="12" t="s">
        <v>46</v>
      </c>
      <c r="AI32" s="4"/>
      <c r="AJ32" s="13">
        <f t="shared" si="7"/>
        <v>199.69565</v>
      </c>
      <c r="AK32" s="13">
        <f t="shared" si="8"/>
        <v>-94.660970000000006</v>
      </c>
      <c r="AL32" s="13">
        <f t="shared" si="9"/>
        <v>304.73032999999998</v>
      </c>
      <c r="AM32" s="4"/>
      <c r="AN32" s="10" t="s">
        <v>46</v>
      </c>
      <c r="AO32" s="12">
        <v>205</v>
      </c>
      <c r="AP32" s="12">
        <v>105.03467999999999</v>
      </c>
      <c r="AQ32" s="12">
        <v>57.055900000000001</v>
      </c>
      <c r="AR32" s="12">
        <v>21532</v>
      </c>
      <c r="AS32" s="12">
        <v>20.21</v>
      </c>
      <c r="AT32" s="12">
        <v>304.52999999999997</v>
      </c>
      <c r="AU32" s="12"/>
      <c r="AW32" s="15" t="str">
        <f t="shared" si="0"/>
        <v>Fe</v>
      </c>
      <c r="AX32" s="16">
        <f t="shared" si="10"/>
        <v>-1</v>
      </c>
      <c r="AY32" s="17">
        <f t="shared" si="11"/>
        <v>-4.8543689320388345E-3</v>
      </c>
      <c r="AZ32" s="18">
        <f t="shared" si="12"/>
        <v>-1.1980900000000076</v>
      </c>
      <c r="BA32" s="17">
        <f t="shared" si="13"/>
        <v>-1.1277970065169228E-2</v>
      </c>
      <c r="BB32" s="18">
        <f t="shared" si="14"/>
        <v>-2.4015599999999964</v>
      </c>
      <c r="BC32" s="17">
        <f t="shared" si="15"/>
        <v>-4.0391230974212426E-2</v>
      </c>
    </row>
    <row r="33" spans="1:59" ht="15.75" x14ac:dyDescent="0.25">
      <c r="A33" s="10" t="s">
        <v>47</v>
      </c>
      <c r="B33" s="12">
        <v>206</v>
      </c>
      <c r="C33" s="12">
        <v>52.213299999999997</v>
      </c>
      <c r="D33" s="12">
        <v>19.229859999999999</v>
      </c>
      <c r="E33" s="12">
        <v>10756</v>
      </c>
      <c r="F33" s="12">
        <v>15.54</v>
      </c>
      <c r="G33" s="12">
        <v>161.93</v>
      </c>
      <c r="H33" s="12" t="s">
        <v>47</v>
      </c>
      <c r="I33" s="12"/>
      <c r="J33" s="13">
        <f t="shared" si="1"/>
        <v>67.304509999999993</v>
      </c>
      <c r="K33" s="13">
        <f t="shared" si="2"/>
        <v>-15.091209999999997</v>
      </c>
      <c r="L33" s="13">
        <f t="shared" si="3"/>
        <v>119.51781</v>
      </c>
      <c r="N33" s="10" t="s">
        <v>47</v>
      </c>
      <c r="O33" s="12">
        <v>206</v>
      </c>
      <c r="P33" s="12">
        <v>52.213299999999997</v>
      </c>
      <c r="Q33" s="12">
        <v>19.229859999999999</v>
      </c>
      <c r="R33" s="12">
        <v>10756</v>
      </c>
      <c r="S33" s="12">
        <v>15.54</v>
      </c>
      <c r="T33" s="12">
        <v>161.93</v>
      </c>
      <c r="U33" s="12" t="s">
        <v>47</v>
      </c>
      <c r="V33" s="12"/>
      <c r="W33" s="13">
        <f t="shared" si="4"/>
        <v>67.304509999999993</v>
      </c>
      <c r="X33" s="13">
        <f t="shared" si="5"/>
        <v>-15.091209999999997</v>
      </c>
      <c r="Y33" s="14">
        <f t="shared" si="6"/>
        <v>119.51781</v>
      </c>
      <c r="AA33" s="10" t="s">
        <v>47</v>
      </c>
      <c r="AB33" s="12">
        <v>203</v>
      </c>
      <c r="AC33" s="12">
        <v>50.854239999999997</v>
      </c>
      <c r="AD33" s="12">
        <v>15.66769</v>
      </c>
      <c r="AE33" s="12">
        <v>10323</v>
      </c>
      <c r="AF33" s="12">
        <v>15.54</v>
      </c>
      <c r="AG33" s="12">
        <v>113</v>
      </c>
      <c r="AH33" s="12" t="s">
        <v>47</v>
      </c>
      <c r="AI33" s="4"/>
      <c r="AJ33" s="13">
        <f t="shared" si="7"/>
        <v>54.836915000000005</v>
      </c>
      <c r="AK33" s="13">
        <f t="shared" si="8"/>
        <v>-3.9826750000000075</v>
      </c>
      <c r="AL33" s="14">
        <f t="shared" si="9"/>
        <v>105.69115500000001</v>
      </c>
      <c r="AM33" s="4"/>
      <c r="AN33" s="10" t="s">
        <v>47</v>
      </c>
      <c r="AO33" s="12">
        <v>201</v>
      </c>
      <c r="AP33" s="12">
        <v>50.238999999999997</v>
      </c>
      <c r="AQ33" s="12">
        <v>14.467879999999999</v>
      </c>
      <c r="AR33" s="12">
        <v>10098</v>
      </c>
      <c r="AS33" s="12">
        <v>15.54</v>
      </c>
      <c r="AT33" s="12">
        <v>92.38</v>
      </c>
      <c r="AU33" s="12"/>
      <c r="AW33" s="15" t="str">
        <f t="shared" si="0"/>
        <v>Mn</v>
      </c>
      <c r="AX33" s="16">
        <f t="shared" si="10"/>
        <v>-5</v>
      </c>
      <c r="AY33" s="17">
        <f t="shared" si="11"/>
        <v>-2.4271844660194174E-2</v>
      </c>
      <c r="AZ33" s="18">
        <f t="shared" si="12"/>
        <v>-1.9742999999999995</v>
      </c>
      <c r="BA33" s="17">
        <f t="shared" si="13"/>
        <v>-3.7812204936290172E-2</v>
      </c>
      <c r="BB33" s="18">
        <f t="shared" si="14"/>
        <v>-4.7619799999999994</v>
      </c>
      <c r="BC33" s="17">
        <f t="shared" si="15"/>
        <v>-0.24763466816711094</v>
      </c>
    </row>
    <row r="34" spans="1:59" ht="15.75" x14ac:dyDescent="0.25">
      <c r="A34" s="10" t="s">
        <v>48</v>
      </c>
      <c r="B34" s="12">
        <v>1</v>
      </c>
      <c r="C34" s="12">
        <v>0.28000000000000003</v>
      </c>
      <c r="D34" s="12" t="s">
        <v>56</v>
      </c>
      <c r="E34" s="12">
        <v>0.28000000000000003</v>
      </c>
      <c r="F34" s="12">
        <v>0.28000000000000003</v>
      </c>
      <c r="G34" s="12">
        <v>0.28000000000000003</v>
      </c>
      <c r="H34" s="12" t="s">
        <v>48</v>
      </c>
      <c r="I34" s="12"/>
      <c r="J34" s="13" t="str">
        <f t="shared" si="1"/>
        <v/>
      </c>
      <c r="K34" s="13" t="str">
        <f t="shared" si="2"/>
        <v/>
      </c>
      <c r="L34" s="13" t="str">
        <f t="shared" si="3"/>
        <v/>
      </c>
      <c r="N34" s="10" t="s">
        <v>48</v>
      </c>
      <c r="O34" s="12">
        <v>1</v>
      </c>
      <c r="P34" s="12">
        <v>0.28000000000000003</v>
      </c>
      <c r="Q34" s="12" t="s">
        <v>56</v>
      </c>
      <c r="R34" s="12">
        <v>0.28000000000000003</v>
      </c>
      <c r="S34" s="12">
        <v>0.28000000000000003</v>
      </c>
      <c r="T34" s="12">
        <v>0.28000000000000003</v>
      </c>
      <c r="U34" s="12" t="s">
        <v>48</v>
      </c>
      <c r="V34" s="12"/>
      <c r="W34" s="13" t="str">
        <f t="shared" si="4"/>
        <v/>
      </c>
      <c r="X34" s="13" t="str">
        <f t="shared" si="5"/>
        <v/>
      </c>
      <c r="Y34" s="13" t="str">
        <f t="shared" si="6"/>
        <v/>
      </c>
      <c r="AA34" s="10" t="s">
        <v>48</v>
      </c>
      <c r="AB34" s="12">
        <v>1</v>
      </c>
      <c r="AC34" s="12">
        <v>0.28000000000000003</v>
      </c>
      <c r="AD34" s="12" t="s">
        <v>56</v>
      </c>
      <c r="AE34" s="12">
        <v>0.28000000000000003</v>
      </c>
      <c r="AF34" s="12">
        <v>0.28000000000000003</v>
      </c>
      <c r="AG34" s="12">
        <v>0.28000000000000003</v>
      </c>
      <c r="AH34" s="12" t="s">
        <v>48</v>
      </c>
      <c r="AI34" s="4"/>
      <c r="AJ34" s="13" t="str">
        <f t="shared" si="7"/>
        <v/>
      </c>
      <c r="AK34" s="13" t="str">
        <f t="shared" si="8"/>
        <v/>
      </c>
      <c r="AL34" s="13" t="str">
        <f t="shared" si="9"/>
        <v/>
      </c>
      <c r="AM34" s="4"/>
      <c r="AN34" s="10" t="s">
        <v>48</v>
      </c>
      <c r="AO34" s="12">
        <v>1</v>
      </c>
      <c r="AP34" s="12">
        <v>0.28000000000000003</v>
      </c>
      <c r="AQ34" s="12" t="s">
        <v>56</v>
      </c>
      <c r="AR34" s="12">
        <v>0.28000000000000003</v>
      </c>
      <c r="AS34" s="12">
        <v>0.28000000000000003</v>
      </c>
      <c r="AT34" s="12">
        <v>0.28000000000000003</v>
      </c>
      <c r="AU34" s="12"/>
      <c r="AW34" s="15" t="str">
        <f t="shared" si="0"/>
        <v>Se</v>
      </c>
      <c r="AX34" s="16">
        <f t="shared" si="10"/>
        <v>0</v>
      </c>
      <c r="AY34" s="17">
        <f t="shared" si="11"/>
        <v>0</v>
      </c>
      <c r="AZ34" s="18">
        <f t="shared" si="12"/>
        <v>0</v>
      </c>
      <c r="BA34" s="17">
        <f t="shared" si="13"/>
        <v>0</v>
      </c>
      <c r="BB34" s="18" t="str">
        <f t="shared" si="14"/>
        <v>.</v>
      </c>
      <c r="BC34" s="17" t="str">
        <f t="shared" si="15"/>
        <v>.</v>
      </c>
    </row>
    <row r="35" spans="1:59" ht="15.75" x14ac:dyDescent="0.25">
      <c r="A35" s="10" t="s">
        <v>49</v>
      </c>
      <c r="B35" s="12">
        <v>206</v>
      </c>
      <c r="C35" s="12">
        <v>32.272570000000002</v>
      </c>
      <c r="D35" s="12">
        <v>14.140840000000001</v>
      </c>
      <c r="E35" s="12">
        <v>6648</v>
      </c>
      <c r="F35" s="12">
        <v>14.41</v>
      </c>
      <c r="G35" s="12">
        <v>159.75</v>
      </c>
      <c r="H35" s="12" t="s">
        <v>49</v>
      </c>
      <c r="I35" s="12"/>
      <c r="J35" s="13">
        <f t="shared" si="1"/>
        <v>49.492940000000004</v>
      </c>
      <c r="K35" s="13">
        <f t="shared" si="2"/>
        <v>-17.220370000000003</v>
      </c>
      <c r="L35" s="13">
        <f t="shared" si="3"/>
        <v>81.765510000000006</v>
      </c>
      <c r="N35" s="10" t="s">
        <v>49</v>
      </c>
      <c r="O35" s="12">
        <v>206</v>
      </c>
      <c r="P35" s="12">
        <v>32.272570000000002</v>
      </c>
      <c r="Q35" s="12">
        <v>14.140840000000001</v>
      </c>
      <c r="R35" s="12">
        <v>6648</v>
      </c>
      <c r="S35" s="12">
        <v>14.41</v>
      </c>
      <c r="T35" s="12">
        <v>159.75</v>
      </c>
      <c r="U35" s="12" t="s">
        <v>49</v>
      </c>
      <c r="V35" s="12"/>
      <c r="W35" s="13">
        <f t="shared" si="4"/>
        <v>49.492940000000004</v>
      </c>
      <c r="X35" s="13">
        <f t="shared" si="5"/>
        <v>-17.220370000000003</v>
      </c>
      <c r="Y35" s="14">
        <f t="shared" si="6"/>
        <v>81.765510000000006</v>
      </c>
      <c r="AA35" s="10" t="s">
        <v>49</v>
      </c>
      <c r="AB35" s="12">
        <v>204</v>
      </c>
      <c r="AC35" s="12">
        <v>31.23441</v>
      </c>
      <c r="AD35" s="12">
        <v>9.2620299999999993</v>
      </c>
      <c r="AE35" s="12">
        <v>6372</v>
      </c>
      <c r="AF35" s="12">
        <v>14.41</v>
      </c>
      <c r="AG35" s="12">
        <v>66.39</v>
      </c>
      <c r="AH35" s="12" t="s">
        <v>49</v>
      </c>
      <c r="AI35" s="4"/>
      <c r="AJ35" s="13">
        <f t="shared" si="7"/>
        <v>32.417104999999999</v>
      </c>
      <c r="AK35" s="13">
        <f t="shared" si="8"/>
        <v>-1.1826949999999989</v>
      </c>
      <c r="AL35" s="13">
        <f t="shared" si="9"/>
        <v>63.651515000000003</v>
      </c>
      <c r="AM35" s="4"/>
      <c r="AN35" s="10" t="s">
        <v>49</v>
      </c>
      <c r="AO35" s="12">
        <v>204</v>
      </c>
      <c r="AP35" s="12">
        <v>31.23441</v>
      </c>
      <c r="AQ35" s="12">
        <v>9.2620299999999993</v>
      </c>
      <c r="AR35" s="12">
        <v>6372</v>
      </c>
      <c r="AS35" s="12">
        <v>14.41</v>
      </c>
      <c r="AT35" s="12">
        <v>66.39</v>
      </c>
      <c r="AU35" s="12"/>
      <c r="AW35" s="15" t="str">
        <f t="shared" si="0"/>
        <v>Zn</v>
      </c>
      <c r="AX35" s="16">
        <f t="shared" si="10"/>
        <v>-2</v>
      </c>
      <c r="AY35" s="17">
        <f t="shared" si="11"/>
        <v>-9.7087378640776691E-3</v>
      </c>
      <c r="AZ35" s="18">
        <f t="shared" si="12"/>
        <v>-1.0381600000000013</v>
      </c>
      <c r="BA35" s="17">
        <f t="shared" si="13"/>
        <v>-3.2168494792946492E-2</v>
      </c>
      <c r="BB35" s="18">
        <f t="shared" si="14"/>
        <v>-4.8788100000000014</v>
      </c>
      <c r="BC35" s="17">
        <f t="shared" si="15"/>
        <v>-0.34501557191793425</v>
      </c>
    </row>
    <row r="36" spans="1:59" ht="15.75" x14ac:dyDescent="0.25">
      <c r="A36" s="10"/>
      <c r="B36" s="12"/>
      <c r="C36" s="12"/>
      <c r="D36" s="12"/>
      <c r="E36" s="12"/>
      <c r="F36" s="12"/>
      <c r="G36" s="12"/>
      <c r="H36" s="12"/>
      <c r="I36" s="12"/>
      <c r="J36" s="13"/>
      <c r="K36" s="13"/>
      <c r="L36" s="13"/>
      <c r="N36" s="10"/>
      <c r="O36" s="12"/>
      <c r="P36" s="12"/>
      <c r="Q36" s="12"/>
      <c r="R36" s="12"/>
      <c r="S36" s="12"/>
      <c r="T36" s="12"/>
      <c r="U36" s="12"/>
      <c r="V36" s="12"/>
      <c r="W36" s="13"/>
      <c r="X36" s="13"/>
      <c r="Y36" s="14"/>
      <c r="AA36" s="10"/>
      <c r="AB36" s="12"/>
      <c r="AC36" s="12"/>
      <c r="AD36" s="12"/>
      <c r="AE36" s="12"/>
      <c r="AF36" s="12"/>
      <c r="AG36" s="12"/>
      <c r="AH36" s="12"/>
      <c r="AI36" s="4"/>
      <c r="AJ36" s="13"/>
      <c r="AK36" s="13"/>
      <c r="AL36" s="13"/>
      <c r="AM36" s="4"/>
      <c r="AN36" s="10"/>
      <c r="AO36" s="12"/>
      <c r="AP36" s="12"/>
      <c r="AQ36" s="12"/>
      <c r="AR36" s="12"/>
      <c r="AS36" s="12"/>
      <c r="AT36" s="12"/>
      <c r="AU36" s="12"/>
      <c r="AW36" s="15"/>
      <c r="AX36" s="16"/>
      <c r="AY36" s="17"/>
      <c r="AZ36" s="18"/>
      <c r="BA36" s="17"/>
      <c r="BB36" s="18"/>
      <c r="BC36" s="17"/>
    </row>
    <row r="38" spans="1:59" x14ac:dyDescent="0.2">
      <c r="O38" s="20"/>
      <c r="P38" s="20"/>
      <c r="Q38" s="20"/>
    </row>
    <row r="39" spans="1:59" ht="15" thickBot="1" x14ac:dyDescent="0.25"/>
    <row r="40" spans="1:59" ht="15" customHeight="1" x14ac:dyDescent="0.2">
      <c r="N40" s="5" t="s">
        <v>51</v>
      </c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N40" s="5" t="s">
        <v>51</v>
      </c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</row>
    <row r="41" spans="1:59" ht="15" customHeight="1" x14ac:dyDescent="0.2">
      <c r="N41" s="21" t="s">
        <v>52</v>
      </c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N41" s="21" t="s">
        <v>52</v>
      </c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</row>
    <row r="42" spans="1:59" ht="15" customHeight="1" x14ac:dyDescent="0.2">
      <c r="N42" s="21" t="s">
        <v>53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N42" s="21" t="s">
        <v>53</v>
      </c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</row>
    <row r="43" spans="1:59" ht="30" x14ac:dyDescent="0.2">
      <c r="N43" s="10"/>
      <c r="O43" s="11" t="s">
        <v>21</v>
      </c>
      <c r="P43" s="11" t="s">
        <v>22</v>
      </c>
      <c r="Q43" s="11" t="s">
        <v>23</v>
      </c>
      <c r="R43" s="11" t="s">
        <v>24</v>
      </c>
      <c r="S43" s="11" t="s">
        <v>25</v>
      </c>
      <c r="T43" s="11" t="s">
        <v>26</v>
      </c>
      <c r="U43" s="11" t="s">
        <v>27</v>
      </c>
      <c r="V43" s="11" t="s">
        <v>28</v>
      </c>
      <c r="W43" s="11" t="s">
        <v>29</v>
      </c>
      <c r="X43" s="11" t="s">
        <v>30</v>
      </c>
      <c r="Y43" s="11" t="s">
        <v>31</v>
      </c>
      <c r="Z43" s="11" t="s">
        <v>32</v>
      </c>
      <c r="AA43" s="11" t="s">
        <v>33</v>
      </c>
      <c r="AB43" s="11" t="s">
        <v>34</v>
      </c>
      <c r="AC43" s="11" t="s">
        <v>35</v>
      </c>
      <c r="AD43" s="11" t="s">
        <v>36</v>
      </c>
      <c r="AE43" s="11" t="s">
        <v>50</v>
      </c>
      <c r="AF43" s="11" t="s">
        <v>37</v>
      </c>
      <c r="AG43" s="11" t="s">
        <v>38</v>
      </c>
      <c r="AN43" s="10"/>
      <c r="AO43" s="11" t="s">
        <v>21</v>
      </c>
      <c r="AP43" s="11" t="s">
        <v>22</v>
      </c>
      <c r="AQ43" s="11" t="s">
        <v>23</v>
      </c>
      <c r="AR43" s="11" t="s">
        <v>24</v>
      </c>
      <c r="AS43" s="11" t="s">
        <v>25</v>
      </c>
      <c r="AT43" s="11" t="s">
        <v>26</v>
      </c>
      <c r="AU43" s="11" t="s">
        <v>27</v>
      </c>
      <c r="AV43" s="11" t="s">
        <v>28</v>
      </c>
      <c r="AW43" s="11" t="s">
        <v>29</v>
      </c>
      <c r="AX43" s="11" t="s">
        <v>30</v>
      </c>
      <c r="AY43" s="11" t="s">
        <v>31</v>
      </c>
      <c r="AZ43" s="11" t="s">
        <v>32</v>
      </c>
      <c r="BA43" s="11" t="s">
        <v>33</v>
      </c>
      <c r="BB43" s="11" t="s">
        <v>34</v>
      </c>
      <c r="BC43" s="11" t="s">
        <v>35</v>
      </c>
      <c r="BD43" s="11" t="s">
        <v>36</v>
      </c>
      <c r="BE43" s="11" t="s">
        <v>50</v>
      </c>
      <c r="BF43" s="11" t="s">
        <v>37</v>
      </c>
      <c r="BG43" s="11" t="s">
        <v>38</v>
      </c>
    </row>
    <row r="44" spans="1:59" ht="15" x14ac:dyDescent="0.2">
      <c r="N44" s="23" t="s">
        <v>21</v>
      </c>
      <c r="O44" s="24">
        <v>1</v>
      </c>
      <c r="P44" s="24">
        <v>0.15379000000000001</v>
      </c>
      <c r="Q44" s="25">
        <v>-0.27193000000000001</v>
      </c>
      <c r="R44" s="25">
        <v>-0.27844000000000002</v>
      </c>
      <c r="S44" s="25">
        <v>-0.27088000000000001</v>
      </c>
      <c r="T44" s="25">
        <v>-0.22636000000000001</v>
      </c>
      <c r="U44" s="25">
        <v>-0.22505</v>
      </c>
      <c r="V44" s="25">
        <v>-0.33857999999999999</v>
      </c>
      <c r="W44" s="24">
        <v>0.20338000000000001</v>
      </c>
      <c r="X44" s="24">
        <v>0.34556999999999999</v>
      </c>
      <c r="Y44" s="24">
        <v>0.31891999999999998</v>
      </c>
      <c r="Z44" s="24">
        <v>0.35703000000000001</v>
      </c>
      <c r="AA44" s="25">
        <v>-5.6959999999999997E-2</v>
      </c>
      <c r="AB44" s="25">
        <v>-2.7560000000000001E-2</v>
      </c>
      <c r="AC44" s="24">
        <v>2.886E-2</v>
      </c>
      <c r="AD44" s="24">
        <v>8.4400000000000003E-2</v>
      </c>
      <c r="AE44" s="24">
        <v>0.10191</v>
      </c>
      <c r="AF44" s="24">
        <v>4.7629999999999999E-2</v>
      </c>
      <c r="AG44" s="24">
        <v>4.3899999999999998E-3</v>
      </c>
      <c r="AN44" s="23" t="s">
        <v>21</v>
      </c>
      <c r="AO44" s="24">
        <v>1</v>
      </c>
      <c r="AP44" s="24">
        <v>0.17221</v>
      </c>
      <c r="AQ44" s="25">
        <v>-0.26466000000000001</v>
      </c>
      <c r="AR44" s="25">
        <v>-0.27539999999999998</v>
      </c>
      <c r="AS44" s="25">
        <v>-0.26640000000000003</v>
      </c>
      <c r="AT44" s="25">
        <v>-0.21262</v>
      </c>
      <c r="AU44" s="25">
        <v>-0.20813000000000001</v>
      </c>
      <c r="AV44" s="25">
        <v>-0.35319</v>
      </c>
      <c r="AW44" s="24">
        <v>0.20338000000000001</v>
      </c>
      <c r="AX44" s="24">
        <v>0.30327999999999999</v>
      </c>
      <c r="AY44" s="24">
        <v>0.30648999999999998</v>
      </c>
      <c r="AZ44" s="24">
        <v>0.39352999999999999</v>
      </c>
      <c r="BA44" s="25">
        <v>-3.3509999999999998E-2</v>
      </c>
      <c r="BB44" s="25">
        <v>-3.4689999999999999E-2</v>
      </c>
      <c r="BC44" s="24">
        <v>6.0100000000000001E-2</v>
      </c>
      <c r="BD44" s="24">
        <v>6.8489999999999995E-2</v>
      </c>
      <c r="BE44" s="24">
        <v>0.14224000000000001</v>
      </c>
      <c r="BF44" s="24">
        <v>0.23544999999999999</v>
      </c>
      <c r="BG44" s="24">
        <v>4.7699999999999999E-3</v>
      </c>
    </row>
    <row r="45" spans="1:59" ht="15" x14ac:dyDescent="0.2">
      <c r="N45" s="23" t="s">
        <v>22</v>
      </c>
      <c r="O45" s="24">
        <v>0.15379000000000001</v>
      </c>
      <c r="P45" s="24">
        <v>1</v>
      </c>
      <c r="Q45" s="25">
        <v>-0.65129000000000004</v>
      </c>
      <c r="R45" s="25">
        <v>-0.61306000000000005</v>
      </c>
      <c r="S45" s="25">
        <v>-0.61133000000000004</v>
      </c>
      <c r="T45" s="25">
        <v>-0.62058999999999997</v>
      </c>
      <c r="U45" s="25">
        <v>-0.61819999999999997</v>
      </c>
      <c r="V45" s="25">
        <v>-0.62275999999999998</v>
      </c>
      <c r="W45" s="25">
        <v>-0.37663999999999997</v>
      </c>
      <c r="X45" s="24">
        <v>0.52505000000000002</v>
      </c>
      <c r="Y45" s="24">
        <v>0.54759999999999998</v>
      </c>
      <c r="Z45" s="24">
        <v>0.42016999999999999</v>
      </c>
      <c r="AA45" s="24">
        <v>8.5360000000000005E-2</v>
      </c>
      <c r="AB45" s="24">
        <v>0.25845000000000001</v>
      </c>
      <c r="AC45" s="25">
        <v>-0.25241000000000002</v>
      </c>
      <c r="AD45" s="24">
        <v>0.23425000000000001</v>
      </c>
      <c r="AE45" s="24">
        <v>3.1300000000000001E-2</v>
      </c>
      <c r="AF45" s="24">
        <v>0.50095000000000001</v>
      </c>
      <c r="AG45" s="24">
        <v>0.12243999999999999</v>
      </c>
      <c r="AN45" s="23" t="s">
        <v>22</v>
      </c>
      <c r="AO45" s="24">
        <v>0.17221</v>
      </c>
      <c r="AP45" s="24">
        <v>1</v>
      </c>
      <c r="AQ45" s="25">
        <v>-0.62575000000000003</v>
      </c>
      <c r="AR45" s="25">
        <v>-0.57857999999999998</v>
      </c>
      <c r="AS45" s="25">
        <v>-0.57432000000000005</v>
      </c>
      <c r="AT45" s="25">
        <v>-0.57728000000000002</v>
      </c>
      <c r="AU45" s="25">
        <v>-0.57818000000000003</v>
      </c>
      <c r="AV45" s="25">
        <v>-0.60840000000000005</v>
      </c>
      <c r="AW45" s="25">
        <v>-0.35260999999999998</v>
      </c>
      <c r="AX45" s="24">
        <v>0.53678000000000003</v>
      </c>
      <c r="AY45" s="24">
        <v>0.52817999999999998</v>
      </c>
      <c r="AZ45" s="24">
        <v>0.42737000000000003</v>
      </c>
      <c r="BA45" s="24">
        <v>7.6060000000000003E-2</v>
      </c>
      <c r="BB45" s="24">
        <v>0.21559</v>
      </c>
      <c r="BC45" s="25">
        <v>-0.21296000000000001</v>
      </c>
      <c r="BD45" s="24">
        <v>0.23391999999999999</v>
      </c>
      <c r="BE45" s="25">
        <v>-8.6300000000000005E-3</v>
      </c>
      <c r="BF45" s="24">
        <v>0.47522999999999999</v>
      </c>
      <c r="BG45" s="24">
        <v>0.13788</v>
      </c>
    </row>
    <row r="46" spans="1:59" ht="15" x14ac:dyDescent="0.2">
      <c r="N46" s="23" t="s">
        <v>23</v>
      </c>
      <c r="O46" s="25">
        <v>-0.27193000000000001</v>
      </c>
      <c r="P46" s="25">
        <v>-0.65129000000000004</v>
      </c>
      <c r="Q46" s="24">
        <v>1</v>
      </c>
      <c r="R46" s="24">
        <v>0.99026999999999998</v>
      </c>
      <c r="S46" s="24">
        <v>0.99055000000000004</v>
      </c>
      <c r="T46" s="24">
        <v>0.98311000000000004</v>
      </c>
      <c r="U46" s="24">
        <v>0.98148999999999997</v>
      </c>
      <c r="V46" s="24">
        <v>0.79784999999999995</v>
      </c>
      <c r="W46" s="24">
        <v>0.58979000000000004</v>
      </c>
      <c r="X46" s="25">
        <v>-0.90588000000000002</v>
      </c>
      <c r="Y46" s="25">
        <v>-0.88739999999999997</v>
      </c>
      <c r="Z46" s="25">
        <v>-0.74970999999999999</v>
      </c>
      <c r="AA46" s="24">
        <v>0.24035000000000001</v>
      </c>
      <c r="AB46" s="25">
        <v>-0.54886000000000001</v>
      </c>
      <c r="AC46" s="24">
        <v>0.54944000000000004</v>
      </c>
      <c r="AD46" s="25">
        <v>-0.39613999999999999</v>
      </c>
      <c r="AE46" s="25">
        <v>-0.20374999999999999</v>
      </c>
      <c r="AF46" s="25">
        <v>-0.19488</v>
      </c>
      <c r="AG46" s="24">
        <v>5.2880000000000003E-2</v>
      </c>
      <c r="AN46" s="23" t="s">
        <v>23</v>
      </c>
      <c r="AO46" s="25">
        <v>-0.26466000000000001</v>
      </c>
      <c r="AP46" s="25">
        <v>-0.62575000000000003</v>
      </c>
      <c r="AQ46" s="24">
        <v>1</v>
      </c>
      <c r="AR46" s="24">
        <v>0.98738000000000004</v>
      </c>
      <c r="AS46" s="24">
        <v>0.98775000000000002</v>
      </c>
      <c r="AT46" s="24">
        <v>0.97821999999999998</v>
      </c>
      <c r="AU46" s="24">
        <v>0.97706000000000004</v>
      </c>
      <c r="AV46" s="24">
        <v>0.72870000000000001</v>
      </c>
      <c r="AW46" s="24">
        <v>0.55073000000000005</v>
      </c>
      <c r="AX46" s="25">
        <v>-0.88549999999999995</v>
      </c>
      <c r="AY46" s="25">
        <v>-0.85801000000000005</v>
      </c>
      <c r="AZ46" s="25">
        <v>-0.64402000000000004</v>
      </c>
      <c r="BA46" s="24">
        <v>0.13652</v>
      </c>
      <c r="BB46" s="25">
        <v>-0.44466</v>
      </c>
      <c r="BC46" s="24">
        <v>0.46289999999999998</v>
      </c>
      <c r="BD46" s="25">
        <v>-0.30381000000000002</v>
      </c>
      <c r="BE46" s="25">
        <v>-9.3399999999999997E-2</v>
      </c>
      <c r="BF46" s="25">
        <v>-0.38279000000000002</v>
      </c>
      <c r="BG46" s="25">
        <v>-0.10758</v>
      </c>
    </row>
    <row r="47" spans="1:59" ht="15" x14ac:dyDescent="0.2">
      <c r="N47" s="23" t="s">
        <v>24</v>
      </c>
      <c r="O47" s="25">
        <v>-0.27844000000000002</v>
      </c>
      <c r="P47" s="25">
        <v>-0.61306000000000005</v>
      </c>
      <c r="Q47" s="24">
        <v>0.99026999999999998</v>
      </c>
      <c r="R47" s="24">
        <v>1</v>
      </c>
      <c r="S47" s="24">
        <v>0.99960000000000004</v>
      </c>
      <c r="T47" s="24">
        <v>0.97902</v>
      </c>
      <c r="U47" s="24">
        <v>0.97785999999999995</v>
      </c>
      <c r="V47" s="24">
        <v>0.78298000000000001</v>
      </c>
      <c r="W47" s="24">
        <v>0.57445000000000002</v>
      </c>
      <c r="X47" s="25">
        <v>-0.91359000000000001</v>
      </c>
      <c r="Y47" s="25">
        <v>-0.89997000000000005</v>
      </c>
      <c r="Z47" s="25">
        <v>-0.75693999999999995</v>
      </c>
      <c r="AA47" s="24">
        <v>0.36029</v>
      </c>
      <c r="AB47" s="25">
        <v>-0.55300000000000005</v>
      </c>
      <c r="AC47" s="24">
        <v>0.55306</v>
      </c>
      <c r="AD47" s="25">
        <v>-0.39004</v>
      </c>
      <c r="AE47" s="25">
        <v>-0.19683</v>
      </c>
      <c r="AF47" s="25">
        <v>-0.17344999999999999</v>
      </c>
      <c r="AG47" s="24">
        <v>0.12742000000000001</v>
      </c>
      <c r="AN47" s="23" t="s">
        <v>24</v>
      </c>
      <c r="AO47" s="25">
        <v>-0.27539999999999998</v>
      </c>
      <c r="AP47" s="25">
        <v>-0.57857999999999998</v>
      </c>
      <c r="AQ47" s="24">
        <v>0.98738000000000004</v>
      </c>
      <c r="AR47" s="24">
        <v>1</v>
      </c>
      <c r="AS47" s="24">
        <v>0.99944999999999995</v>
      </c>
      <c r="AT47" s="24">
        <v>0.97080999999999995</v>
      </c>
      <c r="AU47" s="24">
        <v>0.97058999999999995</v>
      </c>
      <c r="AV47" s="24">
        <v>0.70506999999999997</v>
      </c>
      <c r="AW47" s="24">
        <v>0.52758000000000005</v>
      </c>
      <c r="AX47" s="25">
        <v>-0.89112999999999998</v>
      </c>
      <c r="AY47" s="25">
        <v>-0.86816000000000004</v>
      </c>
      <c r="AZ47" s="25">
        <v>-0.65046999999999999</v>
      </c>
      <c r="BA47" s="24">
        <v>0.26512999999999998</v>
      </c>
      <c r="BB47" s="25">
        <v>-0.44036999999999998</v>
      </c>
      <c r="BC47" s="24">
        <v>0.45709</v>
      </c>
      <c r="BD47" s="25">
        <v>-0.30713000000000001</v>
      </c>
      <c r="BE47" s="25">
        <v>-0.1042</v>
      </c>
      <c r="BF47" s="25">
        <v>-0.34422000000000003</v>
      </c>
      <c r="BG47" s="25">
        <v>-4.7059999999999998E-2</v>
      </c>
    </row>
    <row r="48" spans="1:59" ht="15" x14ac:dyDescent="0.2">
      <c r="N48" s="23" t="s">
        <v>25</v>
      </c>
      <c r="O48" s="25">
        <v>-0.27088000000000001</v>
      </c>
      <c r="P48" s="25">
        <v>-0.61133000000000004</v>
      </c>
      <c r="Q48" s="24">
        <v>0.99055000000000004</v>
      </c>
      <c r="R48" s="24">
        <v>0.99960000000000004</v>
      </c>
      <c r="S48" s="24">
        <v>1</v>
      </c>
      <c r="T48" s="24">
        <v>0.98160999999999998</v>
      </c>
      <c r="U48" s="24">
        <v>0.98036000000000001</v>
      </c>
      <c r="V48" s="24">
        <v>0.77371000000000001</v>
      </c>
      <c r="W48" s="24">
        <v>0.59282000000000001</v>
      </c>
      <c r="X48" s="25">
        <v>-0.90707000000000004</v>
      </c>
      <c r="Y48" s="25">
        <v>-0.89422000000000001</v>
      </c>
      <c r="Z48" s="25">
        <v>-0.74768999999999997</v>
      </c>
      <c r="AA48" s="24">
        <v>0.35646</v>
      </c>
      <c r="AB48" s="25">
        <v>-0.55679999999999996</v>
      </c>
      <c r="AC48" s="24">
        <v>0.55691000000000002</v>
      </c>
      <c r="AD48" s="25">
        <v>-0.38768999999999998</v>
      </c>
      <c r="AE48" s="25">
        <v>-0.19961999999999999</v>
      </c>
      <c r="AF48" s="25">
        <v>-0.17446999999999999</v>
      </c>
      <c r="AG48" s="24">
        <v>0.12123</v>
      </c>
      <c r="AN48" s="23" t="s">
        <v>25</v>
      </c>
      <c r="AO48" s="25">
        <v>-0.26640000000000003</v>
      </c>
      <c r="AP48" s="25">
        <v>-0.57432000000000005</v>
      </c>
      <c r="AQ48" s="24">
        <v>0.98775000000000002</v>
      </c>
      <c r="AR48" s="24">
        <v>0.99944999999999995</v>
      </c>
      <c r="AS48" s="24">
        <v>1</v>
      </c>
      <c r="AT48" s="24">
        <v>0.97465000000000002</v>
      </c>
      <c r="AU48" s="24">
        <v>0.97436999999999996</v>
      </c>
      <c r="AV48" s="24">
        <v>0.69216999999999995</v>
      </c>
      <c r="AW48" s="24">
        <v>0.55074000000000001</v>
      </c>
      <c r="AX48" s="25">
        <v>-0.88227999999999995</v>
      </c>
      <c r="AY48" s="25">
        <v>-0.86046999999999996</v>
      </c>
      <c r="AZ48" s="25">
        <v>-0.63597999999999999</v>
      </c>
      <c r="BA48" s="24">
        <v>0.26029000000000002</v>
      </c>
      <c r="BB48" s="25">
        <v>-0.44663000000000003</v>
      </c>
      <c r="BC48" s="24">
        <v>0.46273999999999998</v>
      </c>
      <c r="BD48" s="25">
        <v>-0.30570000000000003</v>
      </c>
      <c r="BE48" s="25">
        <v>-0.10712000000000001</v>
      </c>
      <c r="BF48" s="25">
        <v>-0.34427000000000002</v>
      </c>
      <c r="BG48" s="25">
        <v>-5.4149999999999997E-2</v>
      </c>
    </row>
    <row r="49" spans="14:59" ht="15" x14ac:dyDescent="0.2">
      <c r="N49" s="23" t="s">
        <v>26</v>
      </c>
      <c r="O49" s="25">
        <v>-0.22636000000000001</v>
      </c>
      <c r="P49" s="25">
        <v>-0.62058999999999997</v>
      </c>
      <c r="Q49" s="24">
        <v>0.98311000000000004</v>
      </c>
      <c r="R49" s="24">
        <v>0.97902</v>
      </c>
      <c r="S49" s="24">
        <v>0.98160999999999998</v>
      </c>
      <c r="T49" s="24">
        <v>1</v>
      </c>
      <c r="U49" s="24">
        <v>0.99944</v>
      </c>
      <c r="V49" s="24">
        <v>0.75144999999999995</v>
      </c>
      <c r="W49" s="24">
        <v>0.66259000000000001</v>
      </c>
      <c r="X49" s="25">
        <v>-0.85877999999999999</v>
      </c>
      <c r="Y49" s="25">
        <v>-0.84792999999999996</v>
      </c>
      <c r="Z49" s="25">
        <v>-0.70098000000000005</v>
      </c>
      <c r="AA49" s="24">
        <v>0.25679000000000002</v>
      </c>
      <c r="AB49" s="25">
        <v>-0.57394000000000001</v>
      </c>
      <c r="AC49" s="24">
        <v>0.57389999999999997</v>
      </c>
      <c r="AD49" s="25">
        <v>-0.39112999999999998</v>
      </c>
      <c r="AE49" s="25">
        <v>-0.20146</v>
      </c>
      <c r="AF49" s="25">
        <v>-0.18285000000000001</v>
      </c>
      <c r="AG49" s="24">
        <v>6.1650000000000003E-2</v>
      </c>
      <c r="AN49" s="23" t="s">
        <v>26</v>
      </c>
      <c r="AO49" s="25">
        <v>-0.21262</v>
      </c>
      <c r="AP49" s="25">
        <v>-0.57728000000000002</v>
      </c>
      <c r="AQ49" s="24">
        <v>0.97821999999999998</v>
      </c>
      <c r="AR49" s="24">
        <v>0.97080999999999995</v>
      </c>
      <c r="AS49" s="24">
        <v>0.97465000000000002</v>
      </c>
      <c r="AT49" s="24">
        <v>1</v>
      </c>
      <c r="AU49" s="24">
        <v>0.99939</v>
      </c>
      <c r="AV49" s="24">
        <v>0.65625</v>
      </c>
      <c r="AW49" s="24">
        <v>0.64631000000000005</v>
      </c>
      <c r="AX49" s="25">
        <v>-0.81725000000000003</v>
      </c>
      <c r="AY49" s="25">
        <v>-0.79276999999999997</v>
      </c>
      <c r="AZ49" s="25">
        <v>-0.56605000000000005</v>
      </c>
      <c r="BA49" s="24">
        <v>0.13638</v>
      </c>
      <c r="BB49" s="25">
        <v>-0.46922000000000003</v>
      </c>
      <c r="BC49" s="24">
        <v>0.48137000000000002</v>
      </c>
      <c r="BD49" s="25">
        <v>-0.30471999999999999</v>
      </c>
      <c r="BE49" s="25">
        <v>-7.9769999999999994E-2</v>
      </c>
      <c r="BF49" s="25">
        <v>-0.36814999999999998</v>
      </c>
      <c r="BG49" s="25">
        <v>-0.12277</v>
      </c>
    </row>
    <row r="50" spans="14:59" ht="15" x14ac:dyDescent="0.2">
      <c r="N50" s="23" t="s">
        <v>27</v>
      </c>
      <c r="O50" s="25">
        <v>-0.22505</v>
      </c>
      <c r="P50" s="25">
        <v>-0.61819999999999997</v>
      </c>
      <c r="Q50" s="24">
        <v>0.98148999999999997</v>
      </c>
      <c r="R50" s="24">
        <v>0.97785999999999995</v>
      </c>
      <c r="S50" s="24">
        <v>0.98036000000000001</v>
      </c>
      <c r="T50" s="24">
        <v>0.99944</v>
      </c>
      <c r="U50" s="24">
        <v>1</v>
      </c>
      <c r="V50" s="24">
        <v>0.75236000000000003</v>
      </c>
      <c r="W50" s="24">
        <v>0.65985000000000005</v>
      </c>
      <c r="X50" s="25">
        <v>-0.85851999999999995</v>
      </c>
      <c r="Y50" s="25">
        <v>-0.84860999999999998</v>
      </c>
      <c r="Z50" s="25">
        <v>-0.70071000000000006</v>
      </c>
      <c r="AA50" s="24">
        <v>0.25878000000000001</v>
      </c>
      <c r="AB50" s="25">
        <v>-0.57572000000000001</v>
      </c>
      <c r="AC50" s="24">
        <v>0.57562999999999998</v>
      </c>
      <c r="AD50" s="25">
        <v>-0.39273000000000002</v>
      </c>
      <c r="AE50" s="25">
        <v>-0.20147000000000001</v>
      </c>
      <c r="AF50" s="25">
        <v>-0.18387000000000001</v>
      </c>
      <c r="AG50" s="24">
        <v>6.6689999999999999E-2</v>
      </c>
      <c r="AN50" s="23" t="s">
        <v>27</v>
      </c>
      <c r="AO50" s="25">
        <v>-0.20813000000000001</v>
      </c>
      <c r="AP50" s="25">
        <v>-0.57818000000000003</v>
      </c>
      <c r="AQ50" s="24">
        <v>0.97706000000000004</v>
      </c>
      <c r="AR50" s="24">
        <v>0.97058999999999995</v>
      </c>
      <c r="AS50" s="24">
        <v>0.97436999999999996</v>
      </c>
      <c r="AT50" s="24">
        <v>0.99939</v>
      </c>
      <c r="AU50" s="24">
        <v>1</v>
      </c>
      <c r="AV50" s="24">
        <v>0.65373999999999999</v>
      </c>
      <c r="AW50" s="24">
        <v>0.64578999999999998</v>
      </c>
      <c r="AX50" s="25">
        <v>-0.81645000000000001</v>
      </c>
      <c r="AY50" s="25">
        <v>-0.79171999999999998</v>
      </c>
      <c r="AZ50" s="25">
        <v>-0.57352999999999998</v>
      </c>
      <c r="BA50" s="24">
        <v>0.14452000000000001</v>
      </c>
      <c r="BB50" s="25">
        <v>-0.46922999999999998</v>
      </c>
      <c r="BC50" s="24">
        <v>0.48132999999999998</v>
      </c>
      <c r="BD50" s="25">
        <v>-0.30356</v>
      </c>
      <c r="BE50" s="25">
        <v>-7.8329999999999997E-2</v>
      </c>
      <c r="BF50" s="25">
        <v>-0.36025000000000001</v>
      </c>
      <c r="BG50" s="25">
        <v>-0.10476000000000001</v>
      </c>
    </row>
    <row r="51" spans="14:59" ht="15" x14ac:dyDescent="0.2">
      <c r="N51" s="23" t="s">
        <v>28</v>
      </c>
      <c r="O51" s="25">
        <v>-0.33857999999999999</v>
      </c>
      <c r="P51" s="25">
        <v>-0.62275999999999998</v>
      </c>
      <c r="Q51" s="24">
        <v>0.79784999999999995</v>
      </c>
      <c r="R51" s="24">
        <v>0.78298000000000001</v>
      </c>
      <c r="S51" s="24">
        <v>0.77371000000000001</v>
      </c>
      <c r="T51" s="24">
        <v>0.75144999999999995</v>
      </c>
      <c r="U51" s="24">
        <v>0.75236000000000003</v>
      </c>
      <c r="V51" s="24">
        <v>1</v>
      </c>
      <c r="W51" s="24">
        <v>8.5440000000000002E-2</v>
      </c>
      <c r="X51" s="25">
        <v>-0.89825999999999995</v>
      </c>
      <c r="Y51" s="25">
        <v>-0.88322000000000001</v>
      </c>
      <c r="Z51" s="25">
        <v>-0.68188000000000004</v>
      </c>
      <c r="AA51" s="24">
        <v>0.12975999999999999</v>
      </c>
      <c r="AB51" s="25">
        <v>-0.36565999999999999</v>
      </c>
      <c r="AC51" s="24">
        <v>0.37161</v>
      </c>
      <c r="AD51" s="25">
        <v>-0.40126000000000001</v>
      </c>
      <c r="AE51" s="25">
        <v>-9.1609999999999997E-2</v>
      </c>
      <c r="AF51" s="25">
        <v>-0.18074999999999999</v>
      </c>
      <c r="AG51" s="24">
        <v>0.1537</v>
      </c>
      <c r="AN51" s="23" t="s">
        <v>28</v>
      </c>
      <c r="AO51" s="25">
        <v>-0.35319</v>
      </c>
      <c r="AP51" s="25">
        <v>-0.60840000000000005</v>
      </c>
      <c r="AQ51" s="24">
        <v>0.72870000000000001</v>
      </c>
      <c r="AR51" s="24">
        <v>0.70506999999999997</v>
      </c>
      <c r="AS51" s="24">
        <v>0.69216999999999995</v>
      </c>
      <c r="AT51" s="24">
        <v>0.65625</v>
      </c>
      <c r="AU51" s="24">
        <v>0.65373999999999999</v>
      </c>
      <c r="AV51" s="24">
        <v>1</v>
      </c>
      <c r="AW51" s="25">
        <v>-1.183E-2</v>
      </c>
      <c r="AX51" s="25">
        <v>-0.87760000000000005</v>
      </c>
      <c r="AY51" s="25">
        <v>-0.84680999999999995</v>
      </c>
      <c r="AZ51" s="25">
        <v>-0.60650000000000004</v>
      </c>
      <c r="BA51" s="24">
        <v>3.1519999999999999E-2</v>
      </c>
      <c r="BB51" s="25">
        <v>-0.24734999999999999</v>
      </c>
      <c r="BC51" s="24">
        <v>0.25768000000000002</v>
      </c>
      <c r="BD51" s="25">
        <v>-0.31739000000000001</v>
      </c>
      <c r="BE51" s="25">
        <v>-1.244E-2</v>
      </c>
      <c r="BF51" s="25">
        <v>-0.26046000000000002</v>
      </c>
      <c r="BG51" s="24">
        <v>1.2869999999999999E-2</v>
      </c>
    </row>
    <row r="52" spans="14:59" ht="15" x14ac:dyDescent="0.2">
      <c r="N52" s="23" t="s">
        <v>29</v>
      </c>
      <c r="O52" s="24">
        <v>0.20338000000000001</v>
      </c>
      <c r="P52" s="25">
        <v>-0.37663999999999997</v>
      </c>
      <c r="Q52" s="24">
        <v>0.58979000000000004</v>
      </c>
      <c r="R52" s="24">
        <v>0.57445000000000002</v>
      </c>
      <c r="S52" s="24">
        <v>0.59282000000000001</v>
      </c>
      <c r="T52" s="24">
        <v>0.66259000000000001</v>
      </c>
      <c r="U52" s="24">
        <v>0.65985000000000005</v>
      </c>
      <c r="V52" s="24">
        <v>8.5440000000000002E-2</v>
      </c>
      <c r="W52" s="24">
        <v>1</v>
      </c>
      <c r="X52" s="25">
        <v>-0.30430000000000001</v>
      </c>
      <c r="Y52" s="25">
        <v>-0.31846000000000002</v>
      </c>
      <c r="Z52" s="25">
        <v>-0.10303</v>
      </c>
      <c r="AA52" s="24">
        <v>9.6250000000000002E-2</v>
      </c>
      <c r="AB52" s="25">
        <v>-0.43807000000000001</v>
      </c>
      <c r="AC52" s="24">
        <v>0.44131999999999999</v>
      </c>
      <c r="AD52" s="25">
        <v>-0.17024</v>
      </c>
      <c r="AE52" s="25">
        <v>-0.17630000000000001</v>
      </c>
      <c r="AF52" s="25">
        <v>-0.13450000000000001</v>
      </c>
      <c r="AG52" s="25">
        <v>-0.17348</v>
      </c>
      <c r="AN52" s="23" t="s">
        <v>29</v>
      </c>
      <c r="AO52" s="24">
        <v>0.20338000000000001</v>
      </c>
      <c r="AP52" s="25">
        <v>-0.35260999999999998</v>
      </c>
      <c r="AQ52" s="24">
        <v>0.55073000000000005</v>
      </c>
      <c r="AR52" s="24">
        <v>0.52758000000000005</v>
      </c>
      <c r="AS52" s="24">
        <v>0.55074000000000001</v>
      </c>
      <c r="AT52" s="24">
        <v>0.64631000000000005</v>
      </c>
      <c r="AU52" s="24">
        <v>0.64578999999999998</v>
      </c>
      <c r="AV52" s="25">
        <v>-1.183E-2</v>
      </c>
      <c r="AW52" s="24">
        <v>1</v>
      </c>
      <c r="AX52" s="25">
        <v>-0.24729999999999999</v>
      </c>
      <c r="AY52" s="25">
        <v>-0.24081</v>
      </c>
      <c r="AZ52" s="25">
        <v>-1.4789999999999999E-2</v>
      </c>
      <c r="BA52" s="24">
        <v>7.3050000000000004E-2</v>
      </c>
      <c r="BB52" s="25">
        <v>-0.39227000000000001</v>
      </c>
      <c r="BC52" s="24">
        <v>0.36325000000000002</v>
      </c>
      <c r="BD52" s="25">
        <v>-0.14604</v>
      </c>
      <c r="BE52" s="25">
        <v>-0.14482999999999999</v>
      </c>
      <c r="BF52" s="25">
        <v>-0.19989000000000001</v>
      </c>
      <c r="BG52" s="25">
        <v>-0.16447000000000001</v>
      </c>
    </row>
    <row r="53" spans="14:59" ht="15" x14ac:dyDescent="0.2">
      <c r="N53" s="23" t="s">
        <v>30</v>
      </c>
      <c r="O53" s="24">
        <v>0.34556999999999999</v>
      </c>
      <c r="P53" s="24">
        <v>0.52505000000000002</v>
      </c>
      <c r="Q53" s="25">
        <v>-0.90588000000000002</v>
      </c>
      <c r="R53" s="25">
        <v>-0.91359000000000001</v>
      </c>
      <c r="S53" s="25">
        <v>-0.90707000000000004</v>
      </c>
      <c r="T53" s="25">
        <v>-0.85877999999999999</v>
      </c>
      <c r="U53" s="25">
        <v>-0.85851999999999995</v>
      </c>
      <c r="V53" s="25">
        <v>-0.89825999999999995</v>
      </c>
      <c r="W53" s="25">
        <v>-0.30430000000000001</v>
      </c>
      <c r="X53" s="24">
        <v>1</v>
      </c>
      <c r="Y53" s="24">
        <v>0.96182999999999996</v>
      </c>
      <c r="Z53" s="24">
        <v>0.70938999999999997</v>
      </c>
      <c r="AA53" s="25">
        <v>-0.32296999999999998</v>
      </c>
      <c r="AB53" s="24">
        <v>0.45835999999999999</v>
      </c>
      <c r="AC53" s="25">
        <v>-0.46028999999999998</v>
      </c>
      <c r="AD53" s="24">
        <v>0.41193000000000002</v>
      </c>
      <c r="AE53" s="24">
        <v>0.11067</v>
      </c>
      <c r="AF53" s="24">
        <v>0.12748999999999999</v>
      </c>
      <c r="AG53" s="25">
        <v>-0.16216</v>
      </c>
      <c r="AN53" s="23" t="s">
        <v>30</v>
      </c>
      <c r="AO53" s="24">
        <v>0.30327999999999999</v>
      </c>
      <c r="AP53" s="24">
        <v>0.53678000000000003</v>
      </c>
      <c r="AQ53" s="25">
        <v>-0.88549999999999995</v>
      </c>
      <c r="AR53" s="25">
        <v>-0.89112999999999998</v>
      </c>
      <c r="AS53" s="25">
        <v>-0.88227999999999995</v>
      </c>
      <c r="AT53" s="25">
        <v>-0.81725000000000003</v>
      </c>
      <c r="AU53" s="25">
        <v>-0.81645000000000001</v>
      </c>
      <c r="AV53" s="25">
        <v>-0.87760000000000005</v>
      </c>
      <c r="AW53" s="25">
        <v>-0.24729999999999999</v>
      </c>
      <c r="AX53" s="24">
        <v>1</v>
      </c>
      <c r="AY53" s="24">
        <v>0.95082999999999995</v>
      </c>
      <c r="AZ53" s="24">
        <v>0.65207999999999999</v>
      </c>
      <c r="BA53" s="25">
        <v>-0.25413000000000002</v>
      </c>
      <c r="BB53" s="24">
        <v>0.37064999999999998</v>
      </c>
      <c r="BC53" s="25">
        <v>-0.36892999999999998</v>
      </c>
      <c r="BD53" s="24">
        <v>0.33831</v>
      </c>
      <c r="BE53" s="24">
        <v>1.9040000000000001E-2</v>
      </c>
      <c r="BF53" s="24">
        <v>0.28116999999999998</v>
      </c>
      <c r="BG53" s="25">
        <v>-8.0810000000000007E-2</v>
      </c>
    </row>
    <row r="54" spans="14:59" ht="15" x14ac:dyDescent="0.2">
      <c r="N54" s="23" t="s">
        <v>32</v>
      </c>
      <c r="O54" s="24">
        <v>0.35703000000000001</v>
      </c>
      <c r="P54" s="24">
        <v>0.42016999999999999</v>
      </c>
      <c r="Q54" s="25">
        <v>-0.74970999999999999</v>
      </c>
      <c r="R54" s="25">
        <v>-0.75693999999999995</v>
      </c>
      <c r="S54" s="25">
        <v>-0.74768999999999997</v>
      </c>
      <c r="T54" s="25">
        <v>-0.70098000000000005</v>
      </c>
      <c r="U54" s="25">
        <v>-0.70071000000000006</v>
      </c>
      <c r="V54" s="25">
        <v>-0.68188000000000004</v>
      </c>
      <c r="W54" s="25">
        <v>-0.10303</v>
      </c>
      <c r="X54" s="24">
        <v>0.70938999999999997</v>
      </c>
      <c r="Y54" s="24">
        <v>0.71421000000000001</v>
      </c>
      <c r="Z54" s="24">
        <v>1</v>
      </c>
      <c r="AA54" s="25">
        <v>-0.22264999999999999</v>
      </c>
      <c r="AB54" s="24">
        <v>0.34342</v>
      </c>
      <c r="AC54" s="25">
        <v>-0.34238000000000002</v>
      </c>
      <c r="AD54" s="24">
        <v>0.26471</v>
      </c>
      <c r="AE54" s="24">
        <v>0.23763999999999999</v>
      </c>
      <c r="AF54" s="24">
        <v>4.2840000000000003E-2</v>
      </c>
      <c r="AG54" s="25">
        <v>-0.15392</v>
      </c>
      <c r="AN54" s="23" t="s">
        <v>32</v>
      </c>
      <c r="AO54" s="24">
        <v>0.39352999999999999</v>
      </c>
      <c r="AP54" s="24">
        <v>0.42737000000000003</v>
      </c>
      <c r="AQ54" s="25">
        <v>-0.64402000000000004</v>
      </c>
      <c r="AR54" s="25">
        <v>-0.65046999999999999</v>
      </c>
      <c r="AS54" s="25">
        <v>-0.63597999999999999</v>
      </c>
      <c r="AT54" s="25">
        <v>-0.56605000000000005</v>
      </c>
      <c r="AU54" s="25">
        <v>-0.57352999999999998</v>
      </c>
      <c r="AV54" s="25">
        <v>-0.60650000000000004</v>
      </c>
      <c r="AW54" s="25">
        <v>-1.4789999999999999E-2</v>
      </c>
      <c r="AX54" s="24">
        <v>0.65207999999999999</v>
      </c>
      <c r="AY54" s="24">
        <v>0.62116000000000005</v>
      </c>
      <c r="AZ54" s="24">
        <v>1</v>
      </c>
      <c r="BA54" s="25">
        <v>-0.18468999999999999</v>
      </c>
      <c r="BB54" s="24">
        <v>0.24814</v>
      </c>
      <c r="BC54" s="25">
        <v>-0.23777999999999999</v>
      </c>
      <c r="BD54" s="24">
        <v>0.17138999999999999</v>
      </c>
      <c r="BE54" s="24">
        <v>0.18995999999999999</v>
      </c>
      <c r="BF54" s="24">
        <v>0.17419000000000001</v>
      </c>
      <c r="BG54" s="25">
        <v>-2.078E-2</v>
      </c>
    </row>
    <row r="55" spans="14:59" ht="15" x14ac:dyDescent="0.2">
      <c r="N55" s="23" t="s">
        <v>33</v>
      </c>
      <c r="O55" s="25">
        <v>-5.6959999999999997E-2</v>
      </c>
      <c r="P55" s="24">
        <v>8.5360000000000005E-2</v>
      </c>
      <c r="Q55" s="24">
        <v>0.24035000000000001</v>
      </c>
      <c r="R55" s="24">
        <v>0.36029</v>
      </c>
      <c r="S55" s="24">
        <v>0.35646</v>
      </c>
      <c r="T55" s="24">
        <v>0.25679000000000002</v>
      </c>
      <c r="U55" s="24">
        <v>0.25878000000000001</v>
      </c>
      <c r="V55" s="24">
        <v>0.12975999999999999</v>
      </c>
      <c r="W55" s="24">
        <v>9.6250000000000002E-2</v>
      </c>
      <c r="X55" s="25">
        <v>-0.32296999999999998</v>
      </c>
      <c r="Y55" s="25">
        <v>-0.35569000000000001</v>
      </c>
      <c r="Z55" s="25">
        <v>-0.22264999999999999</v>
      </c>
      <c r="AA55" s="24">
        <v>1</v>
      </c>
      <c r="AB55" s="25">
        <v>-0.16900000000000001</v>
      </c>
      <c r="AC55" s="24">
        <v>0.16594</v>
      </c>
      <c r="AD55" s="25">
        <v>-6.9669999999999996E-2</v>
      </c>
      <c r="AE55" s="24">
        <v>6.3769999999999993E-2</v>
      </c>
      <c r="AF55" s="24">
        <v>0.12157999999999999</v>
      </c>
      <c r="AG55" s="24">
        <v>0.59540999999999999</v>
      </c>
      <c r="AN55" s="23" t="s">
        <v>33</v>
      </c>
      <c r="AO55" s="25">
        <v>-3.3509999999999998E-2</v>
      </c>
      <c r="AP55" s="24">
        <v>7.6060000000000003E-2</v>
      </c>
      <c r="AQ55" s="24">
        <v>0.13652</v>
      </c>
      <c r="AR55" s="24">
        <v>0.26512999999999998</v>
      </c>
      <c r="AS55" s="24">
        <v>0.26029000000000002</v>
      </c>
      <c r="AT55" s="24">
        <v>0.13638</v>
      </c>
      <c r="AU55" s="24">
        <v>0.14452000000000001</v>
      </c>
      <c r="AV55" s="24">
        <v>3.1519999999999999E-2</v>
      </c>
      <c r="AW55" s="24">
        <v>7.3050000000000004E-2</v>
      </c>
      <c r="AX55" s="25">
        <v>-0.25413000000000002</v>
      </c>
      <c r="AY55" s="25">
        <v>-0.25512000000000001</v>
      </c>
      <c r="AZ55" s="25">
        <v>-0.18468999999999999</v>
      </c>
      <c r="BA55" s="24">
        <v>1</v>
      </c>
      <c r="BB55" s="25">
        <v>-5.219E-2</v>
      </c>
      <c r="BC55" s="24">
        <v>4.7399999999999998E-2</v>
      </c>
      <c r="BD55" s="25">
        <v>-3.1350000000000003E-2</v>
      </c>
      <c r="BE55" s="24">
        <v>9.2700000000000005E-3</v>
      </c>
      <c r="BF55" s="24">
        <v>0.14535999999999999</v>
      </c>
      <c r="BG55" s="24">
        <v>0.55508999999999997</v>
      </c>
    </row>
    <row r="56" spans="14:59" ht="15" x14ac:dyDescent="0.2">
      <c r="N56" s="23" t="s">
        <v>34</v>
      </c>
      <c r="O56" s="25">
        <v>-2.7560000000000001E-2</v>
      </c>
      <c r="P56" s="24">
        <v>0.25845000000000001</v>
      </c>
      <c r="Q56" s="25">
        <v>-0.54886000000000001</v>
      </c>
      <c r="R56" s="25">
        <v>-0.55300000000000005</v>
      </c>
      <c r="S56" s="25">
        <v>-0.55679999999999996</v>
      </c>
      <c r="T56" s="25">
        <v>-0.57394000000000001</v>
      </c>
      <c r="U56" s="25">
        <v>-0.57572000000000001</v>
      </c>
      <c r="V56" s="25">
        <v>-0.36565999999999999</v>
      </c>
      <c r="W56" s="25">
        <v>-0.43807000000000001</v>
      </c>
      <c r="X56" s="24">
        <v>0.45835999999999999</v>
      </c>
      <c r="Y56" s="24">
        <v>0.45850000000000002</v>
      </c>
      <c r="Z56" s="24">
        <v>0.34342</v>
      </c>
      <c r="AA56" s="25">
        <v>-0.16900000000000001</v>
      </c>
      <c r="AB56" s="24">
        <v>1</v>
      </c>
      <c r="AC56" s="25">
        <v>-0.99880000000000002</v>
      </c>
      <c r="AD56" s="24">
        <v>0.57794000000000001</v>
      </c>
      <c r="AE56" s="25">
        <v>-3.2410000000000001E-2</v>
      </c>
      <c r="AF56" s="24">
        <v>5.5469999999999998E-2</v>
      </c>
      <c r="AG56" s="25">
        <v>-2.4399999999999999E-3</v>
      </c>
      <c r="AN56" s="23" t="s">
        <v>34</v>
      </c>
      <c r="AO56" s="25">
        <v>-3.4689999999999999E-2</v>
      </c>
      <c r="AP56" s="24">
        <v>0.21559</v>
      </c>
      <c r="AQ56" s="25">
        <v>-0.44466</v>
      </c>
      <c r="AR56" s="25">
        <v>-0.44036999999999998</v>
      </c>
      <c r="AS56" s="25">
        <v>-0.44663000000000003</v>
      </c>
      <c r="AT56" s="25">
        <v>-0.46922000000000003</v>
      </c>
      <c r="AU56" s="25">
        <v>-0.46922999999999998</v>
      </c>
      <c r="AV56" s="25">
        <v>-0.24734999999999999</v>
      </c>
      <c r="AW56" s="25">
        <v>-0.39227000000000001</v>
      </c>
      <c r="AX56" s="24">
        <v>0.37064999999999998</v>
      </c>
      <c r="AY56" s="24">
        <v>0.32696999999999998</v>
      </c>
      <c r="AZ56" s="24">
        <v>0.24814</v>
      </c>
      <c r="BA56" s="25">
        <v>-5.219E-2</v>
      </c>
      <c r="BB56" s="24">
        <v>1</v>
      </c>
      <c r="BC56" s="25">
        <v>-0.99814999999999998</v>
      </c>
      <c r="BD56" s="24">
        <v>0.52754000000000001</v>
      </c>
      <c r="BE56" s="25">
        <v>-4.4850000000000001E-2</v>
      </c>
      <c r="BF56" s="24">
        <v>5.6730000000000003E-2</v>
      </c>
      <c r="BG56" s="24">
        <v>6.9260000000000002E-2</v>
      </c>
    </row>
    <row r="57" spans="14:59" ht="15" x14ac:dyDescent="0.2">
      <c r="N57" s="23" t="s">
        <v>35</v>
      </c>
      <c r="O57" s="24">
        <v>2.886E-2</v>
      </c>
      <c r="P57" s="25">
        <v>-0.25241000000000002</v>
      </c>
      <c r="Q57" s="24">
        <v>0.54944000000000004</v>
      </c>
      <c r="R57" s="24">
        <v>0.55306</v>
      </c>
      <c r="S57" s="24">
        <v>0.55691000000000002</v>
      </c>
      <c r="T57" s="24">
        <v>0.57389999999999997</v>
      </c>
      <c r="U57" s="24">
        <v>0.57562999999999998</v>
      </c>
      <c r="V57" s="24">
        <v>0.37161</v>
      </c>
      <c r="W57" s="24">
        <v>0.44131999999999999</v>
      </c>
      <c r="X57" s="25">
        <v>-0.46028999999999998</v>
      </c>
      <c r="Y57" s="25">
        <v>-0.46096999999999999</v>
      </c>
      <c r="Z57" s="25">
        <v>-0.34238000000000002</v>
      </c>
      <c r="AA57" s="24">
        <v>0.16594</v>
      </c>
      <c r="AB57" s="25">
        <v>-0.99880000000000002</v>
      </c>
      <c r="AC57" s="24">
        <v>1</v>
      </c>
      <c r="AD57" s="25">
        <v>-0.58626</v>
      </c>
      <c r="AE57" s="24">
        <v>3.1009999999999999E-2</v>
      </c>
      <c r="AF57" s="25">
        <v>-5.5469999999999998E-2</v>
      </c>
      <c r="AG57" s="24">
        <v>2.4399999999999999E-3</v>
      </c>
      <c r="AN57" s="23" t="s">
        <v>35</v>
      </c>
      <c r="AO57" s="24">
        <v>6.0100000000000001E-2</v>
      </c>
      <c r="AP57" s="25">
        <v>-0.21296000000000001</v>
      </c>
      <c r="AQ57" s="24">
        <v>0.46289999999999998</v>
      </c>
      <c r="AR57" s="24">
        <v>0.45709</v>
      </c>
      <c r="AS57" s="24">
        <v>0.46273999999999998</v>
      </c>
      <c r="AT57" s="24">
        <v>0.48137000000000002</v>
      </c>
      <c r="AU57" s="24">
        <v>0.48132999999999998</v>
      </c>
      <c r="AV57" s="24">
        <v>0.25768000000000002</v>
      </c>
      <c r="AW57" s="24">
        <v>0.36325000000000002</v>
      </c>
      <c r="AX57" s="25">
        <v>-0.36892999999999998</v>
      </c>
      <c r="AY57" s="25">
        <v>-0.36221999999999999</v>
      </c>
      <c r="AZ57" s="25">
        <v>-0.23777999999999999</v>
      </c>
      <c r="BA57" s="24">
        <v>4.7399999999999998E-2</v>
      </c>
      <c r="BB57" s="25">
        <v>-0.99814999999999998</v>
      </c>
      <c r="BC57" s="24">
        <v>1</v>
      </c>
      <c r="BD57" s="25">
        <v>-0.55323999999999995</v>
      </c>
      <c r="BE57" s="24">
        <v>7.9699999999999993E-2</v>
      </c>
      <c r="BF57" s="25">
        <v>-6.6210000000000005E-2</v>
      </c>
      <c r="BG57" s="25">
        <v>-0.10491</v>
      </c>
    </row>
    <row r="58" spans="14:59" ht="30" x14ac:dyDescent="0.2">
      <c r="N58" s="23" t="s">
        <v>36</v>
      </c>
      <c r="O58" s="24">
        <v>8.4400000000000003E-2</v>
      </c>
      <c r="P58" s="24">
        <v>0.23425000000000001</v>
      </c>
      <c r="Q58" s="25">
        <v>-0.39613999999999999</v>
      </c>
      <c r="R58" s="25">
        <v>-0.39004</v>
      </c>
      <c r="S58" s="25">
        <v>-0.38768999999999998</v>
      </c>
      <c r="T58" s="25">
        <v>-0.39112999999999998</v>
      </c>
      <c r="U58" s="25">
        <v>-0.39273000000000002</v>
      </c>
      <c r="V58" s="25">
        <v>-0.40126000000000001</v>
      </c>
      <c r="W58" s="25">
        <v>-0.17024</v>
      </c>
      <c r="X58" s="24">
        <v>0.41193000000000002</v>
      </c>
      <c r="Y58" s="24">
        <v>0.42780000000000001</v>
      </c>
      <c r="Z58" s="24">
        <v>0.26471</v>
      </c>
      <c r="AA58" s="25">
        <v>-6.9669999999999996E-2</v>
      </c>
      <c r="AB58" s="24">
        <v>0.57794000000000001</v>
      </c>
      <c r="AC58" s="25">
        <v>-0.58626</v>
      </c>
      <c r="AD58" s="24">
        <v>1</v>
      </c>
      <c r="AE58" s="25">
        <v>-0.13381999999999999</v>
      </c>
      <c r="AF58" s="25">
        <v>-1.25E-3</v>
      </c>
      <c r="AG58" s="25">
        <v>-0.13092999999999999</v>
      </c>
      <c r="AN58" s="23" t="s">
        <v>36</v>
      </c>
      <c r="AO58" s="24">
        <v>6.8489999999999995E-2</v>
      </c>
      <c r="AP58" s="24">
        <v>0.23391999999999999</v>
      </c>
      <c r="AQ58" s="25">
        <v>-0.30381000000000002</v>
      </c>
      <c r="AR58" s="25">
        <v>-0.30713000000000001</v>
      </c>
      <c r="AS58" s="25">
        <v>-0.30570000000000003</v>
      </c>
      <c r="AT58" s="25">
        <v>-0.30471999999999999</v>
      </c>
      <c r="AU58" s="25">
        <v>-0.30356</v>
      </c>
      <c r="AV58" s="25">
        <v>-0.31739000000000001</v>
      </c>
      <c r="AW58" s="25">
        <v>-0.14604</v>
      </c>
      <c r="AX58" s="24">
        <v>0.33831</v>
      </c>
      <c r="AY58" s="24">
        <v>0.35121000000000002</v>
      </c>
      <c r="AZ58" s="24">
        <v>0.17138999999999999</v>
      </c>
      <c r="BA58" s="25">
        <v>-3.1350000000000003E-2</v>
      </c>
      <c r="BB58" s="24">
        <v>0.52754000000000001</v>
      </c>
      <c r="BC58" s="25">
        <v>-0.55323999999999995</v>
      </c>
      <c r="BD58" s="24">
        <v>1</v>
      </c>
      <c r="BE58" s="25">
        <v>-0.2485</v>
      </c>
      <c r="BF58" s="24">
        <v>0.11931</v>
      </c>
      <c r="BG58" s="25">
        <v>-0.13694000000000001</v>
      </c>
    </row>
    <row r="59" spans="14:59" ht="15" x14ac:dyDescent="0.2">
      <c r="N59" s="23" t="s">
        <v>50</v>
      </c>
      <c r="O59" s="24">
        <v>0.10191</v>
      </c>
      <c r="P59" s="24">
        <v>3.1300000000000001E-2</v>
      </c>
      <c r="Q59" s="25">
        <v>-0.20374999999999999</v>
      </c>
      <c r="R59" s="25">
        <v>-0.19683</v>
      </c>
      <c r="S59" s="25">
        <v>-0.19961999999999999</v>
      </c>
      <c r="T59" s="25">
        <v>-0.20146</v>
      </c>
      <c r="U59" s="25">
        <v>-0.20147000000000001</v>
      </c>
      <c r="V59" s="25">
        <v>-9.1609999999999997E-2</v>
      </c>
      <c r="W59" s="25">
        <v>-0.17630000000000001</v>
      </c>
      <c r="X59" s="24">
        <v>0.11067</v>
      </c>
      <c r="Y59" s="24">
        <v>0.11996</v>
      </c>
      <c r="Z59" s="24">
        <v>0.23763999999999999</v>
      </c>
      <c r="AA59" s="24">
        <v>6.3769999999999993E-2</v>
      </c>
      <c r="AB59" s="25">
        <v>-3.2410000000000001E-2</v>
      </c>
      <c r="AC59" s="24">
        <v>3.1009999999999999E-2</v>
      </c>
      <c r="AD59" s="25">
        <v>-0.13381999999999999</v>
      </c>
      <c r="AE59" s="24">
        <v>1</v>
      </c>
      <c r="AF59" s="24">
        <v>3.4729999999999997E-2</v>
      </c>
      <c r="AG59" s="24">
        <v>0.11627999999999999</v>
      </c>
      <c r="AN59" s="23" t="s">
        <v>50</v>
      </c>
      <c r="AO59" s="24">
        <v>0.14224000000000001</v>
      </c>
      <c r="AP59" s="25">
        <v>-8.6300000000000005E-3</v>
      </c>
      <c r="AQ59" s="25">
        <v>-9.3399999999999997E-2</v>
      </c>
      <c r="AR59" s="25">
        <v>-0.1042</v>
      </c>
      <c r="AS59" s="25">
        <v>-0.10712000000000001</v>
      </c>
      <c r="AT59" s="25">
        <v>-7.9769999999999994E-2</v>
      </c>
      <c r="AU59" s="25">
        <v>-7.8329999999999997E-2</v>
      </c>
      <c r="AV59" s="25">
        <v>-1.244E-2</v>
      </c>
      <c r="AW59" s="25">
        <v>-0.14482999999999999</v>
      </c>
      <c r="AX59" s="24">
        <v>1.9040000000000001E-2</v>
      </c>
      <c r="AY59" s="25">
        <v>-7.4799999999999997E-3</v>
      </c>
      <c r="AZ59" s="24">
        <v>0.18995999999999999</v>
      </c>
      <c r="BA59" s="24">
        <v>9.2700000000000005E-3</v>
      </c>
      <c r="BB59" s="25">
        <v>-4.4850000000000001E-2</v>
      </c>
      <c r="BC59" s="24">
        <v>7.9699999999999993E-2</v>
      </c>
      <c r="BD59" s="25">
        <v>-0.2485</v>
      </c>
      <c r="BE59" s="24">
        <v>1</v>
      </c>
      <c r="BF59" s="25">
        <v>-1.5E-3</v>
      </c>
      <c r="BG59" s="24">
        <v>0.12243</v>
      </c>
    </row>
    <row r="60" spans="14:59" ht="15" x14ac:dyDescent="0.2">
      <c r="N60" s="23" t="s">
        <v>37</v>
      </c>
      <c r="O60" s="24">
        <v>4.7629999999999999E-2</v>
      </c>
      <c r="P60" s="24">
        <v>0.50095000000000001</v>
      </c>
      <c r="Q60" s="25">
        <v>-0.19488</v>
      </c>
      <c r="R60" s="25">
        <v>-0.17344999999999999</v>
      </c>
      <c r="S60" s="25">
        <v>-0.17446999999999999</v>
      </c>
      <c r="T60" s="25">
        <v>-0.18285000000000001</v>
      </c>
      <c r="U60" s="25">
        <v>-0.18387000000000001</v>
      </c>
      <c r="V60" s="25">
        <v>-0.18074999999999999</v>
      </c>
      <c r="W60" s="25">
        <v>-0.13450000000000001</v>
      </c>
      <c r="X60" s="24">
        <v>0.12748999999999999</v>
      </c>
      <c r="Y60" s="24">
        <v>0.15171000000000001</v>
      </c>
      <c r="Z60" s="24">
        <v>4.2840000000000003E-2</v>
      </c>
      <c r="AA60" s="24">
        <v>0.12157999999999999</v>
      </c>
      <c r="AB60" s="24">
        <v>5.5469999999999998E-2</v>
      </c>
      <c r="AC60" s="25">
        <v>-5.5469999999999998E-2</v>
      </c>
      <c r="AD60" s="25">
        <v>-1.25E-3</v>
      </c>
      <c r="AE60" s="24">
        <v>3.4729999999999997E-2</v>
      </c>
      <c r="AF60" s="24">
        <v>1</v>
      </c>
      <c r="AG60" s="24">
        <v>0.15418999999999999</v>
      </c>
      <c r="AN60" s="23" t="s">
        <v>37</v>
      </c>
      <c r="AO60" s="24">
        <v>0.23544999999999999</v>
      </c>
      <c r="AP60" s="24">
        <v>0.47522999999999999</v>
      </c>
      <c r="AQ60" s="25">
        <v>-0.38279000000000002</v>
      </c>
      <c r="AR60" s="25">
        <v>-0.34422000000000003</v>
      </c>
      <c r="AS60" s="25">
        <v>-0.34427000000000002</v>
      </c>
      <c r="AT60" s="25">
        <v>-0.36814999999999998</v>
      </c>
      <c r="AU60" s="25">
        <v>-0.36025000000000001</v>
      </c>
      <c r="AV60" s="25">
        <v>-0.26046000000000002</v>
      </c>
      <c r="AW60" s="25">
        <v>-0.19989000000000001</v>
      </c>
      <c r="AX60" s="24">
        <v>0.28116999999999998</v>
      </c>
      <c r="AY60" s="24">
        <v>0.30901000000000001</v>
      </c>
      <c r="AZ60" s="24">
        <v>0.17419000000000001</v>
      </c>
      <c r="BA60" s="24">
        <v>0.14535999999999999</v>
      </c>
      <c r="BB60" s="24">
        <v>5.6730000000000003E-2</v>
      </c>
      <c r="BC60" s="25">
        <v>-6.6210000000000005E-2</v>
      </c>
      <c r="BD60" s="24">
        <v>0.11931</v>
      </c>
      <c r="BE60" s="25">
        <v>-1.5E-3</v>
      </c>
      <c r="BF60" s="24">
        <v>1</v>
      </c>
      <c r="BG60" s="24">
        <v>0.19156000000000001</v>
      </c>
    </row>
    <row r="61" spans="14:59" ht="15" x14ac:dyDescent="0.2">
      <c r="N61" s="23" t="s">
        <v>38</v>
      </c>
      <c r="O61" s="24">
        <v>4.3899999999999998E-3</v>
      </c>
      <c r="P61" s="24">
        <v>0.12243999999999999</v>
      </c>
      <c r="Q61" s="24">
        <v>5.2880000000000003E-2</v>
      </c>
      <c r="R61" s="24">
        <v>0.12742000000000001</v>
      </c>
      <c r="S61" s="24">
        <v>0.12123</v>
      </c>
      <c r="T61" s="24">
        <v>6.1650000000000003E-2</v>
      </c>
      <c r="U61" s="24">
        <v>6.6689999999999999E-2</v>
      </c>
      <c r="V61" s="24">
        <v>0.1537</v>
      </c>
      <c r="W61" s="25">
        <v>-0.17348</v>
      </c>
      <c r="X61" s="25">
        <v>-0.16216</v>
      </c>
      <c r="Y61" s="25">
        <v>-0.21707000000000001</v>
      </c>
      <c r="Z61" s="25">
        <v>-0.15392</v>
      </c>
      <c r="AA61" s="24">
        <v>0.59540999999999999</v>
      </c>
      <c r="AB61" s="25">
        <v>-2.4399999999999999E-3</v>
      </c>
      <c r="AC61" s="24">
        <v>2.4399999999999999E-3</v>
      </c>
      <c r="AD61" s="25">
        <v>-0.13092999999999999</v>
      </c>
      <c r="AE61" s="24">
        <v>0.11627999999999999</v>
      </c>
      <c r="AF61" s="24">
        <v>0.15418999999999999</v>
      </c>
      <c r="AG61" s="24">
        <v>1</v>
      </c>
      <c r="AN61" s="23" t="s">
        <v>38</v>
      </c>
      <c r="AO61" s="24">
        <v>4.7699999999999999E-3</v>
      </c>
      <c r="AP61" s="24">
        <v>0.13788</v>
      </c>
      <c r="AQ61" s="25">
        <v>-0.10758</v>
      </c>
      <c r="AR61" s="25">
        <v>-4.7059999999999998E-2</v>
      </c>
      <c r="AS61" s="25">
        <v>-5.4149999999999997E-2</v>
      </c>
      <c r="AT61" s="25">
        <v>-0.12277</v>
      </c>
      <c r="AU61" s="25">
        <v>-0.10476000000000001</v>
      </c>
      <c r="AV61" s="24">
        <v>1.2869999999999999E-2</v>
      </c>
      <c r="AW61" s="25">
        <v>-0.16447000000000001</v>
      </c>
      <c r="AX61" s="25">
        <v>-8.0810000000000007E-2</v>
      </c>
      <c r="AY61" s="25">
        <v>-8.0930000000000002E-2</v>
      </c>
      <c r="AZ61" s="25">
        <v>-2.078E-2</v>
      </c>
      <c r="BA61" s="24">
        <v>0.55508999999999997</v>
      </c>
      <c r="BB61" s="24">
        <v>6.9260000000000002E-2</v>
      </c>
      <c r="BC61" s="25">
        <v>-0.10491</v>
      </c>
      <c r="BD61" s="25">
        <v>-0.13694000000000001</v>
      </c>
      <c r="BE61" s="24">
        <v>0.12243</v>
      </c>
      <c r="BF61" s="24">
        <v>0.19156000000000001</v>
      </c>
      <c r="BG61" s="24">
        <v>1</v>
      </c>
    </row>
  </sheetData>
  <mergeCells count="10">
    <mergeCell ref="N41:AG41"/>
    <mergeCell ref="AN41:BG41"/>
    <mergeCell ref="N42:AG42"/>
    <mergeCell ref="AN42:BG42"/>
    <mergeCell ref="A4:H4"/>
    <mergeCell ref="N4:U4"/>
    <mergeCell ref="AA4:AH4"/>
    <mergeCell ref="AN4:AT4"/>
    <mergeCell ref="N40:AG40"/>
    <mergeCell ref="AN40:BG40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61"/>
  <sheetViews>
    <sheetView topLeftCell="A13" zoomScale="70" zoomScaleNormal="70" workbookViewId="0">
      <selection activeCell="O43" sqref="O43"/>
    </sheetView>
  </sheetViews>
  <sheetFormatPr defaultRowHeight="14.25" x14ac:dyDescent="0.2"/>
  <cols>
    <col min="1" max="1" width="9.140625" style="2"/>
    <col min="2" max="2" width="9.28515625" style="2" bestFit="1" customWidth="1"/>
    <col min="3" max="3" width="9.85546875" style="2" bestFit="1" customWidth="1"/>
    <col min="4" max="4" width="11" style="2" bestFit="1" customWidth="1"/>
    <col min="5" max="7" width="9.28515625" style="2" bestFit="1" customWidth="1"/>
    <col min="8" max="9" width="9.140625" style="2"/>
    <col min="10" max="10" width="10.140625" style="2" bestFit="1" customWidth="1"/>
    <col min="11" max="12" width="9.28515625" style="2" bestFit="1" customWidth="1"/>
    <col min="13" max="13" width="9.140625" style="2"/>
    <col min="14" max="14" width="13.7109375" style="2" customWidth="1"/>
    <col min="15" max="15" width="9.28515625" style="3" bestFit="1" customWidth="1"/>
    <col min="16" max="16" width="9.85546875" style="3" bestFit="1" customWidth="1"/>
    <col min="17" max="17" width="11" style="3" bestFit="1" customWidth="1"/>
    <col min="18" max="18" width="10.5703125" style="3" customWidth="1"/>
    <col min="19" max="19" width="12.140625" style="3" customWidth="1"/>
    <col min="20" max="20" width="10.7109375" style="2" bestFit="1" customWidth="1"/>
    <col min="21" max="22" width="10.5703125" style="2" customWidth="1"/>
    <col min="23" max="23" width="9.28515625" style="2" bestFit="1" customWidth="1"/>
    <col min="24" max="24" width="15.7109375" style="2" customWidth="1"/>
    <col min="25" max="25" width="16.5703125" style="2" customWidth="1"/>
    <col min="26" max="33" width="9.28515625" style="2" bestFit="1" customWidth="1"/>
    <col min="34" max="35" width="9.140625" style="2"/>
    <col min="36" max="38" width="9.28515625" style="2" bestFit="1" customWidth="1"/>
    <col min="39" max="40" width="9.140625" style="2"/>
    <col min="41" max="41" width="9.28515625" style="2" bestFit="1" customWidth="1"/>
    <col min="42" max="42" width="9.85546875" style="2" bestFit="1" customWidth="1"/>
    <col min="43" max="43" width="11" style="2" bestFit="1" customWidth="1"/>
    <col min="44" max="46" width="9.28515625" style="2" bestFit="1" customWidth="1"/>
    <col min="47" max="49" width="9.140625" style="2"/>
    <col min="50" max="50" width="9.28515625" style="2" bestFit="1" customWidth="1"/>
    <col min="51" max="51" width="10" style="2" bestFit="1" customWidth="1"/>
    <col min="52" max="52" width="9.28515625" style="2" bestFit="1" customWidth="1"/>
    <col min="53" max="53" width="10" style="2" bestFit="1" customWidth="1"/>
    <col min="54" max="54" width="9.28515625" style="2" bestFit="1" customWidth="1"/>
    <col min="55" max="55" width="10" style="2" bestFit="1" customWidth="1"/>
    <col min="56" max="16384" width="9.140625" style="2"/>
  </cols>
  <sheetData>
    <row r="1" spans="1:55" x14ac:dyDescent="0.2">
      <c r="A1" s="1" t="s">
        <v>61</v>
      </c>
      <c r="N1" s="2" t="str">
        <f>A1</f>
        <v>L1_PEANUT_HAY</v>
      </c>
      <c r="AA1" s="2" t="str">
        <f>N1</f>
        <v>L1_PEANUT_HAY</v>
      </c>
      <c r="AN1" s="2" t="str">
        <f>N1</f>
        <v>L1_PEANUT_HAY</v>
      </c>
      <c r="AW1" s="2" t="str">
        <f>N1</f>
        <v>L1_PEANUT_HAY</v>
      </c>
    </row>
    <row r="2" spans="1:55" ht="15" x14ac:dyDescent="0.2">
      <c r="A2" s="2" t="s">
        <v>1</v>
      </c>
      <c r="N2" s="2" t="s">
        <v>1</v>
      </c>
      <c r="AA2" s="4" t="s">
        <v>2</v>
      </c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 t="s">
        <v>2</v>
      </c>
      <c r="AO2" s="4"/>
      <c r="AP2" s="4"/>
      <c r="AQ2" s="4"/>
      <c r="AR2" s="4"/>
      <c r="AS2" s="4"/>
      <c r="AT2" s="4"/>
      <c r="AU2" s="4"/>
    </row>
    <row r="3" spans="1:55" ht="15" thickBot="1" x14ac:dyDescent="0.25">
      <c r="A3" s="2" t="s">
        <v>62</v>
      </c>
      <c r="N3" s="2" t="s">
        <v>62</v>
      </c>
      <c r="AA3" s="2" t="s">
        <v>62</v>
      </c>
      <c r="AN3" s="2" t="s">
        <v>62</v>
      </c>
      <c r="AW3" s="2" t="s">
        <v>62</v>
      </c>
    </row>
    <row r="4" spans="1:55" ht="15.75" x14ac:dyDescent="0.25">
      <c r="A4" s="5" t="s">
        <v>4</v>
      </c>
      <c r="B4" s="6"/>
      <c r="C4" s="6"/>
      <c r="D4" s="6"/>
      <c r="E4" s="6"/>
      <c r="F4" s="6"/>
      <c r="G4" s="6"/>
      <c r="H4" s="6"/>
      <c r="I4" s="7"/>
      <c r="J4" s="7"/>
      <c r="N4" s="5" t="s">
        <v>4</v>
      </c>
      <c r="O4" s="6"/>
      <c r="P4" s="6"/>
      <c r="Q4" s="6"/>
      <c r="R4" s="6"/>
      <c r="S4" s="6"/>
      <c r="T4" s="6"/>
      <c r="U4" s="6"/>
      <c r="V4" s="7"/>
      <c r="AA4" s="5" t="s">
        <v>4</v>
      </c>
      <c r="AB4" s="6"/>
      <c r="AC4" s="6"/>
      <c r="AD4" s="6"/>
      <c r="AE4" s="6"/>
      <c r="AF4" s="6"/>
      <c r="AG4" s="6"/>
      <c r="AH4" s="6"/>
      <c r="AI4" s="4"/>
      <c r="AJ4" s="4"/>
      <c r="AK4" s="4"/>
      <c r="AL4" s="4"/>
      <c r="AM4" s="4"/>
      <c r="AN4" s="5" t="s">
        <v>4</v>
      </c>
      <c r="AO4" s="6"/>
      <c r="AP4" s="6"/>
      <c r="AQ4" s="6"/>
      <c r="AR4" s="6"/>
      <c r="AS4" s="6"/>
      <c r="AT4" s="6"/>
      <c r="AU4" s="8"/>
      <c r="AW4" s="9" t="s">
        <v>5</v>
      </c>
      <c r="AX4" s="9"/>
      <c r="AY4" s="9"/>
      <c r="AZ4" s="9"/>
      <c r="BA4" s="9"/>
      <c r="BB4" s="9"/>
      <c r="BC4" s="9"/>
    </row>
    <row r="5" spans="1:55" ht="30" x14ac:dyDescent="0.25">
      <c r="A5" s="10" t="s">
        <v>6</v>
      </c>
      <c r="B5" s="11" t="s">
        <v>7</v>
      </c>
      <c r="C5" s="11" t="s">
        <v>8</v>
      </c>
      <c r="D5" s="11" t="s">
        <v>9</v>
      </c>
      <c r="E5" s="11" t="s">
        <v>10</v>
      </c>
      <c r="F5" s="11" t="s">
        <v>11</v>
      </c>
      <c r="G5" s="11" t="s">
        <v>12</v>
      </c>
      <c r="H5" s="11" t="s">
        <v>13</v>
      </c>
      <c r="I5" s="11"/>
      <c r="J5" s="7" t="s">
        <v>14</v>
      </c>
      <c r="K5" s="7" t="s">
        <v>15</v>
      </c>
      <c r="L5" s="7" t="s">
        <v>16</v>
      </c>
      <c r="N5" s="10" t="s">
        <v>6</v>
      </c>
      <c r="O5" s="11" t="s">
        <v>7</v>
      </c>
      <c r="P5" s="11" t="s">
        <v>8</v>
      </c>
      <c r="Q5" s="11" t="s">
        <v>9</v>
      </c>
      <c r="R5" s="11" t="s">
        <v>10</v>
      </c>
      <c r="S5" s="11" t="s">
        <v>11</v>
      </c>
      <c r="T5" s="11" t="s">
        <v>12</v>
      </c>
      <c r="U5" s="11" t="s">
        <v>13</v>
      </c>
      <c r="V5" s="11"/>
      <c r="W5" s="7" t="s">
        <v>14</v>
      </c>
      <c r="X5" s="7" t="s">
        <v>15</v>
      </c>
      <c r="Y5" s="7" t="s">
        <v>16</v>
      </c>
      <c r="AA5" s="10" t="s">
        <v>6</v>
      </c>
      <c r="AB5" s="11" t="s">
        <v>7</v>
      </c>
      <c r="AC5" s="11" t="s">
        <v>8</v>
      </c>
      <c r="AD5" s="11" t="s">
        <v>9</v>
      </c>
      <c r="AE5" s="11" t="s">
        <v>10</v>
      </c>
      <c r="AF5" s="11" t="s">
        <v>11</v>
      </c>
      <c r="AG5" s="11" t="s">
        <v>12</v>
      </c>
      <c r="AH5" s="11" t="s">
        <v>13</v>
      </c>
      <c r="AI5" s="4"/>
      <c r="AJ5" s="7" t="s">
        <v>14</v>
      </c>
      <c r="AK5" s="7" t="s">
        <v>15</v>
      </c>
      <c r="AL5" s="7" t="s">
        <v>16</v>
      </c>
      <c r="AM5" s="4"/>
      <c r="AN5" s="10" t="s">
        <v>6</v>
      </c>
      <c r="AO5" s="11" t="s">
        <v>7</v>
      </c>
      <c r="AP5" s="11" t="s">
        <v>8</v>
      </c>
      <c r="AQ5" s="11" t="s">
        <v>9</v>
      </c>
      <c r="AR5" s="11" t="s">
        <v>10</v>
      </c>
      <c r="AS5" s="11" t="s">
        <v>11</v>
      </c>
      <c r="AT5" s="11" t="s">
        <v>12</v>
      </c>
      <c r="AU5" s="11"/>
      <c r="AW5" s="9" t="s">
        <v>6</v>
      </c>
      <c r="AX5" s="9" t="s">
        <v>17</v>
      </c>
      <c r="AY5" s="9" t="s">
        <v>18</v>
      </c>
      <c r="AZ5" s="9" t="s">
        <v>19</v>
      </c>
      <c r="BA5" s="9" t="s">
        <v>18</v>
      </c>
      <c r="BB5" s="9" t="s">
        <v>20</v>
      </c>
      <c r="BC5" s="9" t="s">
        <v>18</v>
      </c>
    </row>
    <row r="6" spans="1:55" ht="15.75" x14ac:dyDescent="0.25">
      <c r="A6" s="10" t="s">
        <v>21</v>
      </c>
      <c r="B6" s="12">
        <v>469</v>
      </c>
      <c r="C6" s="12">
        <v>91.362899999999996</v>
      </c>
      <c r="D6" s="12">
        <v>1.37652</v>
      </c>
      <c r="E6" s="12">
        <v>42849</v>
      </c>
      <c r="F6" s="12">
        <v>87.3</v>
      </c>
      <c r="G6" s="12">
        <v>99.9</v>
      </c>
      <c r="H6" s="12" t="s">
        <v>21</v>
      </c>
      <c r="I6" s="12"/>
      <c r="J6" s="13">
        <f>IF(D6=".","",3.5*D6)</f>
        <v>4.8178200000000002</v>
      </c>
      <c r="K6" s="13">
        <f>IF(J6="","",C6-J6)</f>
        <v>86.545079999999999</v>
      </c>
      <c r="L6" s="13">
        <f>IF(J6="","",C6+J6)</f>
        <v>96.180719999999994</v>
      </c>
      <c r="N6" s="10" t="s">
        <v>21</v>
      </c>
      <c r="O6" s="12">
        <v>469</v>
      </c>
      <c r="P6" s="12">
        <v>91.362899999999996</v>
      </c>
      <c r="Q6" s="12">
        <v>1.37652</v>
      </c>
      <c r="R6" s="12">
        <v>42849</v>
      </c>
      <c r="S6" s="12">
        <v>87.3</v>
      </c>
      <c r="T6" s="12">
        <v>99.9</v>
      </c>
      <c r="U6" s="12" t="s">
        <v>21</v>
      </c>
      <c r="V6" s="12"/>
      <c r="W6" s="13">
        <f>IF(Q6=".","",3.5*Q6)</f>
        <v>4.8178200000000002</v>
      </c>
      <c r="X6" s="13">
        <f>IF(W6="","",P6-W6)</f>
        <v>86.545079999999999</v>
      </c>
      <c r="Y6" s="14">
        <f>IF(W6="","",P6+W6)</f>
        <v>96.180719999999994</v>
      </c>
      <c r="AA6" s="10" t="s">
        <v>21</v>
      </c>
      <c r="AB6" s="12">
        <v>468</v>
      </c>
      <c r="AC6" s="12">
        <v>91.344660000000005</v>
      </c>
      <c r="AD6" s="12">
        <v>1.32003</v>
      </c>
      <c r="AE6" s="12">
        <v>42749</v>
      </c>
      <c r="AF6" s="12">
        <v>87.3</v>
      </c>
      <c r="AG6" s="12">
        <v>95.4</v>
      </c>
      <c r="AH6" s="12" t="s">
        <v>21</v>
      </c>
      <c r="AI6" s="4"/>
      <c r="AJ6" s="13">
        <f>IF(AD6=".","",3.5*AD6)</f>
        <v>4.6201050000000006</v>
      </c>
      <c r="AK6" s="13">
        <f>IF(AJ6="","",AC6-AJ6)</f>
        <v>86.724555000000009</v>
      </c>
      <c r="AL6" s="13">
        <f>IF(AJ6="","",AC6+AJ6)</f>
        <v>95.964765</v>
      </c>
      <c r="AM6" s="4"/>
      <c r="AN6" s="10" t="s">
        <v>21</v>
      </c>
      <c r="AO6" s="12">
        <v>468</v>
      </c>
      <c r="AP6" s="12">
        <v>91.344660000000005</v>
      </c>
      <c r="AQ6" s="12">
        <v>1.32003</v>
      </c>
      <c r="AR6" s="12">
        <v>42749</v>
      </c>
      <c r="AS6" s="12">
        <v>87.3</v>
      </c>
      <c r="AT6" s="12">
        <v>95.4</v>
      </c>
      <c r="AU6" s="12"/>
      <c r="AW6" s="15" t="str">
        <f t="shared" ref="AW6:AW35" si="0">AN6</f>
        <v>DM</v>
      </c>
      <c r="AX6" s="16">
        <f>AO6-O6</f>
        <v>-1</v>
      </c>
      <c r="AY6" s="17">
        <f>IF(AX6&lt;&gt;0,AX6/O6,0)</f>
        <v>-2.1321961620469083E-3</v>
      </c>
      <c r="AZ6" s="18">
        <f>IF((AND(AP6&lt;&gt;".",P6&lt;&gt;".")),AP6-P6,".")</f>
        <v>-1.8239999999991596E-2</v>
      </c>
      <c r="BA6" s="17">
        <f>IF((AND(P6 &lt;&gt;".",AZ6&lt;&gt;".")),AZ6/P6,".")</f>
        <v>-1.9964340011089399E-4</v>
      </c>
      <c r="BB6" s="18">
        <f>IF((AND(Q6&lt;&gt;".",AQ6&lt;&gt;".")),AQ6-Q6,".")</f>
        <v>-5.6489999999999929E-2</v>
      </c>
      <c r="BC6" s="17">
        <f>IF((AND(BB6&lt;&gt;".",Q6&lt;&gt;".")),BB6/Q6,".")</f>
        <v>-4.1038270421061757E-2</v>
      </c>
    </row>
    <row r="7" spans="1:55" ht="15.75" x14ac:dyDescent="0.25">
      <c r="A7" s="10" t="s">
        <v>22</v>
      </c>
      <c r="B7" s="12">
        <v>262</v>
      </c>
      <c r="C7" s="12">
        <v>10.609310000000001</v>
      </c>
      <c r="D7" s="12">
        <v>4.6073599999999999</v>
      </c>
      <c r="E7" s="12">
        <v>2780</v>
      </c>
      <c r="F7" s="12">
        <v>5.2</v>
      </c>
      <c r="G7" s="12">
        <v>70.3</v>
      </c>
      <c r="H7" s="12" t="s">
        <v>22</v>
      </c>
      <c r="I7" s="12"/>
      <c r="J7" s="13">
        <f t="shared" ref="J7:J35" si="1">IF(D7=".","",3.5*D7)</f>
        <v>16.12576</v>
      </c>
      <c r="K7" s="13">
        <f t="shared" ref="K7:K35" si="2">IF(J7="","",C7-J7)</f>
        <v>-5.516449999999999</v>
      </c>
      <c r="L7" s="13">
        <f t="shared" ref="L7:L35" si="3">IF(J7="","",C7+J7)</f>
        <v>26.73507</v>
      </c>
      <c r="N7" s="10" t="s">
        <v>22</v>
      </c>
      <c r="O7" s="12">
        <v>262</v>
      </c>
      <c r="P7" s="12">
        <v>10.609310000000001</v>
      </c>
      <c r="Q7" s="12">
        <v>4.6073599999999999</v>
      </c>
      <c r="R7" s="12">
        <v>2780</v>
      </c>
      <c r="S7" s="12">
        <v>5.2</v>
      </c>
      <c r="T7" s="12">
        <v>70.3</v>
      </c>
      <c r="U7" s="12" t="s">
        <v>22</v>
      </c>
      <c r="V7" s="12"/>
      <c r="W7" s="13">
        <f t="shared" ref="W7:W35" si="4">IF(Q7=".","",3.5*Q7)</f>
        <v>16.12576</v>
      </c>
      <c r="X7" s="13">
        <f t="shared" ref="X7:X35" si="5">IF(W7="","",P7-W7)</f>
        <v>-5.516449999999999</v>
      </c>
      <c r="Y7" s="14">
        <f t="shared" ref="Y7:Y35" si="6">IF(W7="","",P7+W7)</f>
        <v>26.73507</v>
      </c>
      <c r="AA7" s="10" t="s">
        <v>22</v>
      </c>
      <c r="AB7" s="12">
        <v>261</v>
      </c>
      <c r="AC7" s="12">
        <v>10.380610000000001</v>
      </c>
      <c r="AD7" s="12">
        <v>2.7482899999999999</v>
      </c>
      <c r="AE7" s="12">
        <v>2709</v>
      </c>
      <c r="AF7" s="12">
        <v>5.2</v>
      </c>
      <c r="AG7" s="12">
        <v>26</v>
      </c>
      <c r="AH7" s="12" t="s">
        <v>22</v>
      </c>
      <c r="AI7" s="4"/>
      <c r="AJ7" s="13">
        <f t="shared" ref="AJ7:AJ35" si="7">IF(AD7=".","",3.5*AD7)</f>
        <v>9.6190149999999992</v>
      </c>
      <c r="AK7" s="13">
        <f t="shared" ref="AK7:AK35" si="8">IF(AJ7="","",AC7-AJ7)</f>
        <v>0.76159500000000158</v>
      </c>
      <c r="AL7" s="14">
        <f t="shared" ref="AL7:AL35" si="9">IF(AJ7="","",AC7+AJ7)</f>
        <v>19.999625000000002</v>
      </c>
      <c r="AM7" s="4"/>
      <c r="AN7" s="10" t="s">
        <v>22</v>
      </c>
      <c r="AO7" s="12">
        <v>259</v>
      </c>
      <c r="AP7" s="12">
        <v>10.26305</v>
      </c>
      <c r="AQ7" s="12">
        <v>2.40828</v>
      </c>
      <c r="AR7" s="12">
        <v>2658</v>
      </c>
      <c r="AS7" s="12">
        <v>5.2</v>
      </c>
      <c r="AT7" s="12">
        <v>18</v>
      </c>
      <c r="AU7" s="12"/>
      <c r="AW7" s="15" t="str">
        <f t="shared" si="0"/>
        <v>Ash</v>
      </c>
      <c r="AX7" s="16">
        <f t="shared" ref="AX7:AX35" si="10">AO7-O7</f>
        <v>-3</v>
      </c>
      <c r="AY7" s="17">
        <f t="shared" ref="AY7:AY35" si="11">IF(AX7&lt;&gt;0,AX7/O7,0)</f>
        <v>-1.1450381679389313E-2</v>
      </c>
      <c r="AZ7" s="18">
        <f t="shared" ref="AZ7:AZ35" si="12">IF((AND(AP7&lt;&gt;".",P7&lt;&gt;".")),AP7-P7,".")</f>
        <v>-0.3462600000000009</v>
      </c>
      <c r="BA7" s="17">
        <f t="shared" ref="BA7:BA35" si="13">IF((AND(P7 &lt;&gt;".",AZ7&lt;&gt;".")),AZ7/P7,".")</f>
        <v>-3.2637372270204273E-2</v>
      </c>
      <c r="BB7" s="18">
        <f t="shared" ref="BB7:BB35" si="14">IF((AND(Q7&lt;&gt;".",AQ7&lt;&gt;".")),AQ7-Q7,".")</f>
        <v>-2.1990799999999999</v>
      </c>
      <c r="BC7" s="17">
        <f t="shared" ref="BC7:BC35" si="15">IF((AND(BB7&lt;&gt;".",Q7&lt;&gt;".")),BB7/Q7,".")</f>
        <v>-0.47729719405472981</v>
      </c>
    </row>
    <row r="8" spans="1:55" ht="15.75" x14ac:dyDescent="0.25">
      <c r="A8" s="10" t="s">
        <v>23</v>
      </c>
      <c r="B8" s="12">
        <v>451</v>
      </c>
      <c r="C8" s="12">
        <v>57.623060000000002</v>
      </c>
      <c r="D8" s="12">
        <v>5.16181</v>
      </c>
      <c r="E8" s="12">
        <v>25988</v>
      </c>
      <c r="F8" s="12">
        <v>39</v>
      </c>
      <c r="G8" s="12">
        <v>86</v>
      </c>
      <c r="H8" s="12" t="s">
        <v>23</v>
      </c>
      <c r="I8" s="12"/>
      <c r="J8" s="13">
        <f t="shared" si="1"/>
        <v>18.066334999999999</v>
      </c>
      <c r="K8" s="13">
        <f t="shared" si="2"/>
        <v>39.556725</v>
      </c>
      <c r="L8" s="13">
        <f t="shared" si="3"/>
        <v>75.689395000000005</v>
      </c>
      <c r="N8" s="10" t="s">
        <v>23</v>
      </c>
      <c r="O8" s="12">
        <v>451</v>
      </c>
      <c r="P8" s="12">
        <v>57.623060000000002</v>
      </c>
      <c r="Q8" s="12">
        <v>5.16181</v>
      </c>
      <c r="R8" s="12">
        <v>25988</v>
      </c>
      <c r="S8" s="12">
        <v>39</v>
      </c>
      <c r="T8" s="12">
        <v>86</v>
      </c>
      <c r="U8" s="12" t="s">
        <v>23</v>
      </c>
      <c r="V8" s="12"/>
      <c r="W8" s="13">
        <f t="shared" si="4"/>
        <v>18.066334999999999</v>
      </c>
      <c r="X8" s="14">
        <f t="shared" si="5"/>
        <v>39.556725</v>
      </c>
      <c r="Y8" s="14">
        <f t="shared" si="6"/>
        <v>75.689395000000005</v>
      </c>
      <c r="AA8" s="10" t="s">
        <v>23</v>
      </c>
      <c r="AB8" s="12">
        <v>448</v>
      </c>
      <c r="AC8" s="12">
        <v>57.549109999999999</v>
      </c>
      <c r="AD8" s="12">
        <v>4.7976799999999997</v>
      </c>
      <c r="AE8" s="12">
        <v>25782</v>
      </c>
      <c r="AF8" s="12">
        <v>43</v>
      </c>
      <c r="AG8" s="12">
        <v>72</v>
      </c>
      <c r="AH8" s="12" t="s">
        <v>23</v>
      </c>
      <c r="AI8" s="4"/>
      <c r="AJ8" s="13">
        <f t="shared" si="7"/>
        <v>16.791879999999999</v>
      </c>
      <c r="AK8" s="13">
        <f t="shared" si="8"/>
        <v>40.75723</v>
      </c>
      <c r="AL8" s="13">
        <f t="shared" si="9"/>
        <v>74.340990000000005</v>
      </c>
      <c r="AM8" s="4"/>
      <c r="AN8" s="10" t="s">
        <v>23</v>
      </c>
      <c r="AO8" s="12">
        <v>448</v>
      </c>
      <c r="AP8" s="12">
        <v>57.549109999999999</v>
      </c>
      <c r="AQ8" s="12">
        <v>4.7976799999999997</v>
      </c>
      <c r="AR8" s="12">
        <v>25782</v>
      </c>
      <c r="AS8" s="12">
        <v>43</v>
      </c>
      <c r="AT8" s="12">
        <v>72</v>
      </c>
      <c r="AU8" s="12"/>
      <c r="AW8" s="15" t="str">
        <f t="shared" si="0"/>
        <v>TDN</v>
      </c>
      <c r="AX8" s="16">
        <f t="shared" si="10"/>
        <v>-3</v>
      </c>
      <c r="AY8" s="17">
        <f t="shared" si="11"/>
        <v>-6.6518847006651885E-3</v>
      </c>
      <c r="AZ8" s="18">
        <f t="shared" si="12"/>
        <v>-7.3950000000003513E-2</v>
      </c>
      <c r="BA8" s="17">
        <f t="shared" si="13"/>
        <v>-1.2833403849084638E-3</v>
      </c>
      <c r="BB8" s="18">
        <f t="shared" si="14"/>
        <v>-0.36413000000000029</v>
      </c>
      <c r="BC8" s="17">
        <f t="shared" si="15"/>
        <v>-7.0543084693160008E-2</v>
      </c>
    </row>
    <row r="9" spans="1:55" ht="15.75" x14ac:dyDescent="0.25">
      <c r="A9" s="10" t="s">
        <v>24</v>
      </c>
      <c r="B9" s="12">
        <v>451</v>
      </c>
      <c r="C9" s="12">
        <v>2.55667</v>
      </c>
      <c r="D9" s="12">
        <v>0.23926</v>
      </c>
      <c r="E9" s="12">
        <v>1153</v>
      </c>
      <c r="F9" s="12">
        <v>1.69</v>
      </c>
      <c r="G9" s="12">
        <v>3.88</v>
      </c>
      <c r="H9" s="12" t="s">
        <v>24</v>
      </c>
      <c r="I9" s="12"/>
      <c r="J9" s="13">
        <f t="shared" si="1"/>
        <v>0.83740999999999999</v>
      </c>
      <c r="K9" s="13">
        <f t="shared" si="2"/>
        <v>1.71926</v>
      </c>
      <c r="L9" s="13">
        <f t="shared" si="3"/>
        <v>3.3940799999999998</v>
      </c>
      <c r="N9" s="10" t="s">
        <v>24</v>
      </c>
      <c r="O9" s="12">
        <v>451</v>
      </c>
      <c r="P9" s="12">
        <v>2.55667</v>
      </c>
      <c r="Q9" s="12">
        <v>0.23926</v>
      </c>
      <c r="R9" s="12">
        <v>1153</v>
      </c>
      <c r="S9" s="12">
        <v>1.69</v>
      </c>
      <c r="T9" s="12">
        <v>3.88</v>
      </c>
      <c r="U9" s="12" t="s">
        <v>24</v>
      </c>
      <c r="V9" s="12"/>
      <c r="W9" s="13">
        <f t="shared" si="4"/>
        <v>0.83740999999999999</v>
      </c>
      <c r="X9" s="14">
        <f t="shared" si="5"/>
        <v>1.71926</v>
      </c>
      <c r="Y9" s="14">
        <f t="shared" si="6"/>
        <v>3.3940799999999998</v>
      </c>
      <c r="AA9" s="10" t="s">
        <v>24</v>
      </c>
      <c r="AB9" s="12">
        <v>448</v>
      </c>
      <c r="AC9" s="12">
        <v>2.5533299999999999</v>
      </c>
      <c r="AD9" s="12">
        <v>0.22267999999999999</v>
      </c>
      <c r="AE9" s="12">
        <v>1144</v>
      </c>
      <c r="AF9" s="12">
        <v>1.87</v>
      </c>
      <c r="AG9" s="12">
        <v>3.22</v>
      </c>
      <c r="AH9" s="12" t="s">
        <v>24</v>
      </c>
      <c r="AI9" s="4"/>
      <c r="AJ9" s="13">
        <f t="shared" si="7"/>
        <v>0.77937999999999996</v>
      </c>
      <c r="AK9" s="13">
        <f t="shared" si="8"/>
        <v>1.7739499999999999</v>
      </c>
      <c r="AL9" s="13">
        <f t="shared" si="9"/>
        <v>3.3327099999999996</v>
      </c>
      <c r="AM9" s="4"/>
      <c r="AN9" s="10" t="s">
        <v>24</v>
      </c>
      <c r="AO9" s="12">
        <v>448</v>
      </c>
      <c r="AP9" s="12">
        <v>2.5533299999999999</v>
      </c>
      <c r="AQ9" s="12">
        <v>0.22267999999999999</v>
      </c>
      <c r="AR9" s="12">
        <v>1144</v>
      </c>
      <c r="AS9" s="12">
        <v>1.87</v>
      </c>
      <c r="AT9" s="12">
        <v>3.22</v>
      </c>
      <c r="AU9" s="12"/>
      <c r="AW9" s="15" t="str">
        <f t="shared" si="0"/>
        <v>DE</v>
      </c>
      <c r="AX9" s="16">
        <f t="shared" si="10"/>
        <v>-3</v>
      </c>
      <c r="AY9" s="17">
        <f t="shared" si="11"/>
        <v>-6.6518847006651885E-3</v>
      </c>
      <c r="AZ9" s="18">
        <f t="shared" si="12"/>
        <v>-3.3400000000001207E-3</v>
      </c>
      <c r="BA9" s="17">
        <f t="shared" si="13"/>
        <v>-1.3063868234852837E-3</v>
      </c>
      <c r="BB9" s="18">
        <f t="shared" si="14"/>
        <v>-1.6580000000000011E-2</v>
      </c>
      <c r="BC9" s="17">
        <f t="shared" si="15"/>
        <v>-6.9296999080498245E-2</v>
      </c>
    </row>
    <row r="10" spans="1:55" ht="15.75" x14ac:dyDescent="0.25">
      <c r="A10" s="10" t="s">
        <v>25</v>
      </c>
      <c r="B10" s="12">
        <v>451</v>
      </c>
      <c r="C10" s="12">
        <v>2.1385999999999998</v>
      </c>
      <c r="D10" s="12">
        <v>0.24553</v>
      </c>
      <c r="E10" s="12">
        <v>964.51</v>
      </c>
      <c r="F10" s="12">
        <v>1.26</v>
      </c>
      <c r="G10" s="12">
        <v>3.55</v>
      </c>
      <c r="H10" s="12" t="s">
        <v>25</v>
      </c>
      <c r="I10" s="12"/>
      <c r="J10" s="13">
        <f t="shared" si="1"/>
        <v>0.85935499999999998</v>
      </c>
      <c r="K10" s="13">
        <f t="shared" si="2"/>
        <v>1.279245</v>
      </c>
      <c r="L10" s="13">
        <f t="shared" si="3"/>
        <v>2.9979549999999997</v>
      </c>
      <c r="N10" s="10" t="s">
        <v>25</v>
      </c>
      <c r="O10" s="12">
        <v>451</v>
      </c>
      <c r="P10" s="12">
        <v>2.1385999999999998</v>
      </c>
      <c r="Q10" s="12">
        <v>0.24553</v>
      </c>
      <c r="R10" s="12">
        <v>964.51</v>
      </c>
      <c r="S10" s="12">
        <v>1.26</v>
      </c>
      <c r="T10" s="12">
        <v>3.55</v>
      </c>
      <c r="U10" s="12" t="s">
        <v>25</v>
      </c>
      <c r="V10" s="12"/>
      <c r="W10" s="13">
        <f t="shared" si="4"/>
        <v>0.85935499999999998</v>
      </c>
      <c r="X10" s="14">
        <f t="shared" si="5"/>
        <v>1.279245</v>
      </c>
      <c r="Y10" s="14">
        <f t="shared" si="6"/>
        <v>2.9979549999999997</v>
      </c>
      <c r="AA10" s="10" t="s">
        <v>25</v>
      </c>
      <c r="AB10" s="12">
        <v>448</v>
      </c>
      <c r="AC10" s="12">
        <v>2.13496</v>
      </c>
      <c r="AD10" s="12">
        <v>0.22755</v>
      </c>
      <c r="AE10" s="12">
        <v>956.46</v>
      </c>
      <c r="AF10" s="12">
        <v>1.44</v>
      </c>
      <c r="AG10" s="12">
        <v>2.83</v>
      </c>
      <c r="AH10" s="12" t="s">
        <v>25</v>
      </c>
      <c r="AI10" s="4"/>
      <c r="AJ10" s="13">
        <f t="shared" si="7"/>
        <v>0.79642500000000005</v>
      </c>
      <c r="AK10" s="13">
        <f t="shared" si="8"/>
        <v>1.3385349999999998</v>
      </c>
      <c r="AL10" s="13">
        <f t="shared" si="9"/>
        <v>2.9313850000000001</v>
      </c>
      <c r="AM10" s="4"/>
      <c r="AN10" s="10" t="s">
        <v>25</v>
      </c>
      <c r="AO10" s="12">
        <v>448</v>
      </c>
      <c r="AP10" s="12">
        <v>2.13496</v>
      </c>
      <c r="AQ10" s="12">
        <v>0.22755</v>
      </c>
      <c r="AR10" s="12">
        <v>956.46</v>
      </c>
      <c r="AS10" s="12">
        <v>1.44</v>
      </c>
      <c r="AT10" s="12">
        <v>2.83</v>
      </c>
      <c r="AU10" s="12"/>
      <c r="AW10" s="15" t="str">
        <f t="shared" si="0"/>
        <v>ME</v>
      </c>
      <c r="AX10" s="16">
        <f t="shared" si="10"/>
        <v>-3</v>
      </c>
      <c r="AY10" s="17">
        <f t="shared" si="11"/>
        <v>-6.6518847006651885E-3</v>
      </c>
      <c r="AZ10" s="18">
        <f t="shared" si="12"/>
        <v>-3.6399999999998656E-3</v>
      </c>
      <c r="BA10" s="17">
        <f t="shared" si="13"/>
        <v>-1.7020480688300129E-3</v>
      </c>
      <c r="BB10" s="18">
        <f t="shared" si="14"/>
        <v>-1.7979999999999996E-2</v>
      </c>
      <c r="BC10" s="17">
        <f t="shared" si="15"/>
        <v>-7.3229340610108731E-2</v>
      </c>
    </row>
    <row r="11" spans="1:55" ht="15.75" x14ac:dyDescent="0.25">
      <c r="A11" s="10" t="s">
        <v>26</v>
      </c>
      <c r="B11" s="12">
        <v>450</v>
      </c>
      <c r="C11" s="12">
        <v>1.21933</v>
      </c>
      <c r="D11" s="12">
        <v>0.21235000000000001</v>
      </c>
      <c r="E11" s="12">
        <v>548.70000000000005</v>
      </c>
      <c r="F11" s="12">
        <v>0.52</v>
      </c>
      <c r="G11" s="12">
        <v>2.37</v>
      </c>
      <c r="H11" s="12" t="s">
        <v>26</v>
      </c>
      <c r="I11" s="12"/>
      <c r="J11" s="13">
        <f t="shared" si="1"/>
        <v>0.74322500000000002</v>
      </c>
      <c r="K11" s="13">
        <f t="shared" si="2"/>
        <v>0.476105</v>
      </c>
      <c r="L11" s="13">
        <f t="shared" si="3"/>
        <v>1.962555</v>
      </c>
      <c r="N11" s="10" t="s">
        <v>26</v>
      </c>
      <c r="O11" s="12">
        <v>450</v>
      </c>
      <c r="P11" s="12">
        <v>1.21933</v>
      </c>
      <c r="Q11" s="12">
        <v>0.21235000000000001</v>
      </c>
      <c r="R11" s="12">
        <v>548.70000000000005</v>
      </c>
      <c r="S11" s="12">
        <v>0.52</v>
      </c>
      <c r="T11" s="12">
        <v>2.37</v>
      </c>
      <c r="U11" s="12" t="s">
        <v>26</v>
      </c>
      <c r="V11" s="12"/>
      <c r="W11" s="13">
        <f t="shared" si="4"/>
        <v>0.74322500000000002</v>
      </c>
      <c r="X11" s="13">
        <f t="shared" si="5"/>
        <v>0.476105</v>
      </c>
      <c r="Y11" s="14">
        <f t="shared" si="6"/>
        <v>1.962555</v>
      </c>
      <c r="AA11" s="10" t="s">
        <v>26</v>
      </c>
      <c r="AB11" s="12">
        <v>448</v>
      </c>
      <c r="AC11" s="12">
        <v>1.21475</v>
      </c>
      <c r="AD11" s="12">
        <v>0.20124</v>
      </c>
      <c r="AE11" s="12">
        <v>544.21</v>
      </c>
      <c r="AF11" s="12">
        <v>0.52</v>
      </c>
      <c r="AG11" s="12">
        <v>1.77</v>
      </c>
      <c r="AH11" s="12" t="s">
        <v>26</v>
      </c>
      <c r="AI11" s="4"/>
      <c r="AJ11" s="13">
        <f t="shared" si="7"/>
        <v>0.70433999999999997</v>
      </c>
      <c r="AK11" s="13">
        <f t="shared" si="8"/>
        <v>0.51041000000000003</v>
      </c>
      <c r="AL11" s="13">
        <f t="shared" si="9"/>
        <v>1.91909</v>
      </c>
      <c r="AM11" s="4"/>
      <c r="AN11" s="10" t="s">
        <v>26</v>
      </c>
      <c r="AO11" s="12">
        <v>448</v>
      </c>
      <c r="AP11" s="12">
        <v>1.21475</v>
      </c>
      <c r="AQ11" s="12">
        <v>0.20124</v>
      </c>
      <c r="AR11" s="12">
        <v>544.21</v>
      </c>
      <c r="AS11" s="12">
        <v>0.52</v>
      </c>
      <c r="AT11" s="12">
        <v>1.77</v>
      </c>
      <c r="AU11" s="12"/>
      <c r="AW11" s="15" t="str">
        <f t="shared" si="0"/>
        <v>NEM</v>
      </c>
      <c r="AX11" s="16">
        <f t="shared" si="10"/>
        <v>-2</v>
      </c>
      <c r="AY11" s="17">
        <f t="shared" si="11"/>
        <v>-4.4444444444444444E-3</v>
      </c>
      <c r="AZ11" s="18">
        <f t="shared" si="12"/>
        <v>-4.5800000000000285E-3</v>
      </c>
      <c r="BA11" s="17">
        <f t="shared" si="13"/>
        <v>-3.7561611704788928E-3</v>
      </c>
      <c r="BB11" s="18">
        <f t="shared" si="14"/>
        <v>-1.1110000000000009E-2</v>
      </c>
      <c r="BC11" s="17">
        <f t="shared" si="15"/>
        <v>-5.2319284200612236E-2</v>
      </c>
    </row>
    <row r="12" spans="1:55" ht="15.75" x14ac:dyDescent="0.25">
      <c r="A12" s="10" t="s">
        <v>27</v>
      </c>
      <c r="B12" s="12">
        <v>449</v>
      </c>
      <c r="C12" s="12">
        <v>0.65366999999999997</v>
      </c>
      <c r="D12" s="12">
        <v>0.19291</v>
      </c>
      <c r="E12" s="12">
        <v>293.5</v>
      </c>
      <c r="F12" s="12">
        <v>0.06</v>
      </c>
      <c r="G12" s="12">
        <v>1.66</v>
      </c>
      <c r="H12" s="12" t="s">
        <v>27</v>
      </c>
      <c r="I12" s="12"/>
      <c r="J12" s="13">
        <f t="shared" si="1"/>
        <v>0.67518500000000004</v>
      </c>
      <c r="K12" s="13">
        <f t="shared" si="2"/>
        <v>-2.1515000000000062E-2</v>
      </c>
      <c r="L12" s="13">
        <f t="shared" si="3"/>
        <v>1.3288549999999999</v>
      </c>
      <c r="N12" s="10" t="s">
        <v>27</v>
      </c>
      <c r="O12" s="12">
        <v>449</v>
      </c>
      <c r="P12" s="12">
        <v>0.65366999999999997</v>
      </c>
      <c r="Q12" s="12">
        <v>0.19291</v>
      </c>
      <c r="R12" s="12">
        <v>293.5</v>
      </c>
      <c r="S12" s="12">
        <v>0.06</v>
      </c>
      <c r="T12" s="12">
        <v>1.66</v>
      </c>
      <c r="U12" s="12" t="s">
        <v>27</v>
      </c>
      <c r="V12" s="12"/>
      <c r="W12" s="13">
        <f t="shared" si="4"/>
        <v>0.67518500000000004</v>
      </c>
      <c r="X12" s="13">
        <f t="shared" si="5"/>
        <v>-2.1515000000000062E-2</v>
      </c>
      <c r="Y12" s="14">
        <f t="shared" si="6"/>
        <v>1.3288549999999999</v>
      </c>
      <c r="AA12" s="10" t="s">
        <v>27</v>
      </c>
      <c r="AB12" s="12">
        <v>447</v>
      </c>
      <c r="AC12" s="12">
        <v>0.64964</v>
      </c>
      <c r="AD12" s="12">
        <v>0.1835</v>
      </c>
      <c r="AE12" s="12">
        <v>290.39</v>
      </c>
      <c r="AF12" s="12">
        <v>0.06</v>
      </c>
      <c r="AG12" s="12">
        <v>1.1499999999999999</v>
      </c>
      <c r="AH12" s="12" t="s">
        <v>27</v>
      </c>
      <c r="AI12" s="4"/>
      <c r="AJ12" s="13">
        <f t="shared" si="7"/>
        <v>0.64224999999999999</v>
      </c>
      <c r="AK12" s="13">
        <f t="shared" si="8"/>
        <v>7.3900000000000077E-3</v>
      </c>
      <c r="AL12" s="13">
        <f t="shared" si="9"/>
        <v>1.29189</v>
      </c>
      <c r="AM12" s="4"/>
      <c r="AN12" s="10" t="s">
        <v>27</v>
      </c>
      <c r="AO12" s="12">
        <v>447</v>
      </c>
      <c r="AP12" s="12">
        <v>0.64964</v>
      </c>
      <c r="AQ12" s="12">
        <v>0.1835</v>
      </c>
      <c r="AR12" s="12">
        <v>290.39</v>
      </c>
      <c r="AS12" s="12">
        <v>0.06</v>
      </c>
      <c r="AT12" s="12">
        <v>1.1499999999999999</v>
      </c>
      <c r="AU12" s="12"/>
      <c r="AW12" s="15" t="str">
        <f t="shared" si="0"/>
        <v>NEG</v>
      </c>
      <c r="AX12" s="16">
        <f t="shared" si="10"/>
        <v>-2</v>
      </c>
      <c r="AY12" s="17">
        <f t="shared" si="11"/>
        <v>-4.4543429844097994E-3</v>
      </c>
      <c r="AZ12" s="18">
        <f t="shared" si="12"/>
        <v>-4.029999999999978E-3</v>
      </c>
      <c r="BA12" s="17">
        <f t="shared" si="13"/>
        <v>-6.1651903865864704E-3</v>
      </c>
      <c r="BB12" s="18">
        <f t="shared" si="14"/>
        <v>-9.4100000000000017E-3</v>
      </c>
      <c r="BC12" s="17">
        <f t="shared" si="15"/>
        <v>-4.8779223472085437E-2</v>
      </c>
    </row>
    <row r="13" spans="1:55" ht="15.75" x14ac:dyDescent="0.25">
      <c r="A13" s="10" t="s">
        <v>28</v>
      </c>
      <c r="B13" s="12">
        <v>238</v>
      </c>
      <c r="C13" s="12">
        <v>4.1424399999999997</v>
      </c>
      <c r="D13" s="12">
        <v>3.2664800000000001</v>
      </c>
      <c r="E13" s="12">
        <v>985.9</v>
      </c>
      <c r="F13" s="12">
        <v>0.2</v>
      </c>
      <c r="G13" s="12">
        <v>21.7</v>
      </c>
      <c r="H13" s="12" t="s">
        <v>28</v>
      </c>
      <c r="I13" s="12"/>
      <c r="J13" s="13">
        <f t="shared" si="1"/>
        <v>11.43268</v>
      </c>
      <c r="K13" s="13">
        <f t="shared" si="2"/>
        <v>-7.2902399999999998</v>
      </c>
      <c r="L13" s="13">
        <f t="shared" si="3"/>
        <v>15.575119999999998</v>
      </c>
      <c r="N13" s="10" t="s">
        <v>28</v>
      </c>
      <c r="O13" s="12">
        <v>238</v>
      </c>
      <c r="P13" s="12">
        <v>4.1424399999999997</v>
      </c>
      <c r="Q13" s="12">
        <v>3.2664800000000001</v>
      </c>
      <c r="R13" s="12">
        <v>985.9</v>
      </c>
      <c r="S13" s="12">
        <v>0.2</v>
      </c>
      <c r="T13" s="12">
        <v>21.7</v>
      </c>
      <c r="U13" s="12" t="s">
        <v>28</v>
      </c>
      <c r="V13" s="12"/>
      <c r="W13" s="13">
        <f t="shared" si="4"/>
        <v>11.43268</v>
      </c>
      <c r="X13" s="13">
        <f t="shared" si="5"/>
        <v>-7.2902399999999998</v>
      </c>
      <c r="Y13" s="14">
        <f t="shared" si="6"/>
        <v>15.575119999999998</v>
      </c>
      <c r="AA13" s="10" t="s">
        <v>28</v>
      </c>
      <c r="AB13" s="12">
        <v>236</v>
      </c>
      <c r="AC13" s="12">
        <v>3.99661</v>
      </c>
      <c r="AD13" s="12">
        <v>2.8667600000000002</v>
      </c>
      <c r="AE13" s="12">
        <v>943.2</v>
      </c>
      <c r="AF13" s="12">
        <v>0.2</v>
      </c>
      <c r="AG13" s="12">
        <v>13.4</v>
      </c>
      <c r="AH13" s="12" t="s">
        <v>28</v>
      </c>
      <c r="AI13" s="4"/>
      <c r="AJ13" s="13">
        <f t="shared" si="7"/>
        <v>10.033660000000001</v>
      </c>
      <c r="AK13" s="13">
        <f t="shared" si="8"/>
        <v>-6.0370500000000007</v>
      </c>
      <c r="AL13" s="13">
        <f t="shared" si="9"/>
        <v>14.030270000000002</v>
      </c>
      <c r="AM13" s="4"/>
      <c r="AN13" s="10" t="s">
        <v>28</v>
      </c>
      <c r="AO13" s="12">
        <v>236</v>
      </c>
      <c r="AP13" s="12">
        <v>3.99661</v>
      </c>
      <c r="AQ13" s="12">
        <v>2.8667600000000002</v>
      </c>
      <c r="AR13" s="12">
        <v>943.2</v>
      </c>
      <c r="AS13" s="12">
        <v>0.2</v>
      </c>
      <c r="AT13" s="12">
        <v>13.4</v>
      </c>
      <c r="AU13" s="12"/>
      <c r="AW13" s="15" t="str">
        <f t="shared" si="0"/>
        <v>Starch</v>
      </c>
      <c r="AX13" s="16">
        <f t="shared" si="10"/>
        <v>-2</v>
      </c>
      <c r="AY13" s="17">
        <f t="shared" si="11"/>
        <v>-8.4033613445378148E-3</v>
      </c>
      <c r="AZ13" s="18">
        <f t="shared" si="12"/>
        <v>-0.14582999999999968</v>
      </c>
      <c r="BA13" s="17">
        <f t="shared" si="13"/>
        <v>-3.5203889495080118E-2</v>
      </c>
      <c r="BB13" s="18">
        <f t="shared" si="14"/>
        <v>-0.39971999999999985</v>
      </c>
      <c r="BC13" s="17">
        <f t="shared" si="15"/>
        <v>-0.12237025789228767</v>
      </c>
    </row>
    <row r="14" spans="1:55" ht="15.75" x14ac:dyDescent="0.25">
      <c r="A14" s="10" t="s">
        <v>29</v>
      </c>
      <c r="B14" s="12">
        <v>252</v>
      </c>
      <c r="C14" s="12">
        <v>2.2884899999999999</v>
      </c>
      <c r="D14" s="12">
        <v>1.8567199999999999</v>
      </c>
      <c r="E14" s="12">
        <v>576.70000000000005</v>
      </c>
      <c r="F14" s="12">
        <v>0.4</v>
      </c>
      <c r="G14" s="12">
        <v>20.9</v>
      </c>
      <c r="H14" s="12" t="s">
        <v>29</v>
      </c>
      <c r="I14" s="12"/>
      <c r="J14" s="13">
        <f t="shared" si="1"/>
        <v>6.4985200000000001</v>
      </c>
      <c r="K14" s="13">
        <f t="shared" si="2"/>
        <v>-4.2100299999999997</v>
      </c>
      <c r="L14" s="13">
        <f t="shared" si="3"/>
        <v>8.7870100000000004</v>
      </c>
      <c r="N14" s="10" t="s">
        <v>29</v>
      </c>
      <c r="O14" s="12">
        <v>252</v>
      </c>
      <c r="P14" s="12">
        <v>2.2884899999999999</v>
      </c>
      <c r="Q14" s="12">
        <v>1.8567199999999999</v>
      </c>
      <c r="R14" s="12">
        <v>576.70000000000005</v>
      </c>
      <c r="S14" s="12">
        <v>0.4</v>
      </c>
      <c r="T14" s="12">
        <v>20.9</v>
      </c>
      <c r="U14" s="12" t="s">
        <v>29</v>
      </c>
      <c r="V14" s="12"/>
      <c r="W14" s="13">
        <f t="shared" si="4"/>
        <v>6.4985200000000001</v>
      </c>
      <c r="X14" s="13">
        <f t="shared" si="5"/>
        <v>-4.2100299999999997</v>
      </c>
      <c r="Y14" s="14">
        <f t="shared" si="6"/>
        <v>8.7870100000000004</v>
      </c>
      <c r="AA14" s="10" t="s">
        <v>29</v>
      </c>
      <c r="AB14" s="12">
        <v>249</v>
      </c>
      <c r="AC14" s="12">
        <v>2.1313300000000002</v>
      </c>
      <c r="AD14" s="12">
        <v>1.0816600000000001</v>
      </c>
      <c r="AE14" s="12">
        <v>530.70000000000005</v>
      </c>
      <c r="AF14" s="12">
        <v>0.4</v>
      </c>
      <c r="AG14" s="12">
        <v>6.6</v>
      </c>
      <c r="AH14" s="12" t="s">
        <v>29</v>
      </c>
      <c r="AI14" s="4"/>
      <c r="AJ14" s="13">
        <f t="shared" si="7"/>
        <v>3.7858100000000001</v>
      </c>
      <c r="AK14" s="13">
        <f t="shared" si="8"/>
        <v>-1.65448</v>
      </c>
      <c r="AL14" s="14">
        <f t="shared" si="9"/>
        <v>5.9171399999999998</v>
      </c>
      <c r="AM14" s="4"/>
      <c r="AN14" s="10" t="s">
        <v>29</v>
      </c>
      <c r="AO14" s="12">
        <v>244</v>
      </c>
      <c r="AP14" s="12">
        <v>2.04426</v>
      </c>
      <c r="AQ14" s="12">
        <v>0.90249000000000001</v>
      </c>
      <c r="AR14" s="12">
        <v>498.8</v>
      </c>
      <c r="AS14" s="12">
        <v>0.4</v>
      </c>
      <c r="AT14" s="12">
        <v>5.4</v>
      </c>
      <c r="AU14" s="12"/>
      <c r="AW14" s="15" t="str">
        <f t="shared" si="0"/>
        <v>Fat</v>
      </c>
      <c r="AX14" s="16">
        <f t="shared" si="10"/>
        <v>-8</v>
      </c>
      <c r="AY14" s="17">
        <f t="shared" si="11"/>
        <v>-3.1746031746031744E-2</v>
      </c>
      <c r="AZ14" s="18">
        <f t="shared" si="12"/>
        <v>-0.24422999999999995</v>
      </c>
      <c r="BA14" s="17">
        <f t="shared" si="13"/>
        <v>-0.10672102565447084</v>
      </c>
      <c r="BB14" s="18">
        <f t="shared" si="14"/>
        <v>-0.95422999999999991</v>
      </c>
      <c r="BC14" s="17">
        <f t="shared" si="15"/>
        <v>-0.51393317247619452</v>
      </c>
    </row>
    <row r="15" spans="1:55" ht="15.75" x14ac:dyDescent="0.25">
      <c r="A15" s="10" t="s">
        <v>30</v>
      </c>
      <c r="B15" s="12">
        <v>452</v>
      </c>
      <c r="C15" s="12">
        <v>47.417479999999998</v>
      </c>
      <c r="D15" s="12">
        <v>7.5793699999999999</v>
      </c>
      <c r="E15" s="12">
        <v>21433</v>
      </c>
      <c r="F15" s="12">
        <v>30.3</v>
      </c>
      <c r="G15" s="12">
        <v>78.5</v>
      </c>
      <c r="H15" s="12" t="s">
        <v>30</v>
      </c>
      <c r="I15" s="12"/>
      <c r="J15" s="13">
        <f t="shared" si="1"/>
        <v>26.527795000000001</v>
      </c>
      <c r="K15" s="13">
        <f t="shared" si="2"/>
        <v>20.889684999999997</v>
      </c>
      <c r="L15" s="13">
        <f t="shared" si="3"/>
        <v>73.945274999999995</v>
      </c>
      <c r="N15" s="10" t="s">
        <v>30</v>
      </c>
      <c r="O15" s="12">
        <v>452</v>
      </c>
      <c r="P15" s="12">
        <v>47.417479999999998</v>
      </c>
      <c r="Q15" s="12">
        <v>7.5793699999999999</v>
      </c>
      <c r="R15" s="12">
        <v>21433</v>
      </c>
      <c r="S15" s="12">
        <v>30.3</v>
      </c>
      <c r="T15" s="12">
        <v>78.5</v>
      </c>
      <c r="U15" s="12" t="s">
        <v>30</v>
      </c>
      <c r="V15" s="12"/>
      <c r="W15" s="13">
        <f t="shared" si="4"/>
        <v>26.527795000000001</v>
      </c>
      <c r="X15" s="13">
        <f t="shared" si="5"/>
        <v>20.889684999999997</v>
      </c>
      <c r="Y15" s="14">
        <f t="shared" si="6"/>
        <v>73.945274999999995</v>
      </c>
      <c r="AA15" s="10" t="s">
        <v>30</v>
      </c>
      <c r="AB15" s="12">
        <v>449</v>
      </c>
      <c r="AC15" s="12">
        <v>47.221600000000002</v>
      </c>
      <c r="AD15" s="12">
        <v>7.2129799999999999</v>
      </c>
      <c r="AE15" s="12">
        <v>21203</v>
      </c>
      <c r="AF15" s="12">
        <v>30.3</v>
      </c>
      <c r="AG15" s="12">
        <v>73.599999999999994</v>
      </c>
      <c r="AH15" s="12" t="s">
        <v>30</v>
      </c>
      <c r="AI15" s="4"/>
      <c r="AJ15" s="13">
        <f t="shared" si="7"/>
        <v>25.245429999999999</v>
      </c>
      <c r="AK15" s="13">
        <f t="shared" si="8"/>
        <v>21.976170000000003</v>
      </c>
      <c r="AL15" s="14">
        <f t="shared" si="9"/>
        <v>72.467029999999994</v>
      </c>
      <c r="AM15" s="4"/>
      <c r="AN15" s="10" t="s">
        <v>30</v>
      </c>
      <c r="AO15" s="12">
        <v>448</v>
      </c>
      <c r="AP15" s="12">
        <v>47.16272</v>
      </c>
      <c r="AQ15" s="12">
        <v>7.11219</v>
      </c>
      <c r="AR15" s="12">
        <v>21129</v>
      </c>
      <c r="AS15" s="12">
        <v>30.3</v>
      </c>
      <c r="AT15" s="12">
        <v>69.400000000000006</v>
      </c>
      <c r="AU15" s="12"/>
      <c r="AW15" s="15" t="str">
        <f t="shared" si="0"/>
        <v>NDF</v>
      </c>
      <c r="AX15" s="16">
        <f t="shared" si="10"/>
        <v>-4</v>
      </c>
      <c r="AY15" s="17">
        <f t="shared" si="11"/>
        <v>-8.8495575221238937E-3</v>
      </c>
      <c r="AZ15" s="18">
        <f t="shared" si="12"/>
        <v>-0.25475999999999743</v>
      </c>
      <c r="BA15" s="17">
        <f t="shared" si="13"/>
        <v>-5.3727022186754216E-3</v>
      </c>
      <c r="BB15" s="18">
        <f t="shared" si="14"/>
        <v>-0.46717999999999993</v>
      </c>
      <c r="BC15" s="17">
        <f t="shared" si="15"/>
        <v>-6.1638368360431003E-2</v>
      </c>
    </row>
    <row r="16" spans="1:55" ht="15.75" x14ac:dyDescent="0.25">
      <c r="A16" s="10" t="s">
        <v>31</v>
      </c>
      <c r="B16" s="12">
        <v>451</v>
      </c>
      <c r="C16" s="12">
        <v>38.808430000000001</v>
      </c>
      <c r="D16" s="12">
        <v>6.3623000000000003</v>
      </c>
      <c r="E16" s="12">
        <v>17503</v>
      </c>
      <c r="F16" s="12">
        <v>24.4</v>
      </c>
      <c r="G16" s="12">
        <v>62.7</v>
      </c>
      <c r="H16" s="12" t="s">
        <v>31</v>
      </c>
      <c r="I16" s="12"/>
      <c r="J16" s="13">
        <f t="shared" si="1"/>
        <v>22.268050000000002</v>
      </c>
      <c r="K16" s="13">
        <f t="shared" si="2"/>
        <v>16.540379999999999</v>
      </c>
      <c r="L16" s="13">
        <f t="shared" si="3"/>
        <v>61.076480000000004</v>
      </c>
      <c r="N16" s="10" t="s">
        <v>31</v>
      </c>
      <c r="O16" s="12">
        <v>451</v>
      </c>
      <c r="P16" s="12">
        <v>38.808430000000001</v>
      </c>
      <c r="Q16" s="12">
        <v>6.3623000000000003</v>
      </c>
      <c r="R16" s="12">
        <v>17503</v>
      </c>
      <c r="S16" s="12">
        <v>24.4</v>
      </c>
      <c r="T16" s="12">
        <v>62.7</v>
      </c>
      <c r="U16" s="12" t="s">
        <v>31</v>
      </c>
      <c r="V16" s="12"/>
      <c r="W16" s="13">
        <f t="shared" si="4"/>
        <v>22.268050000000002</v>
      </c>
      <c r="X16" s="13">
        <f t="shared" si="5"/>
        <v>16.540379999999999</v>
      </c>
      <c r="Y16" s="14">
        <f t="shared" si="6"/>
        <v>61.076480000000004</v>
      </c>
      <c r="AA16" s="10" t="s">
        <v>31</v>
      </c>
      <c r="AB16" s="12">
        <v>450</v>
      </c>
      <c r="AC16" s="12">
        <v>38.755330000000001</v>
      </c>
      <c r="AD16" s="12">
        <v>6.2685599999999999</v>
      </c>
      <c r="AE16" s="12">
        <v>17440</v>
      </c>
      <c r="AF16" s="12">
        <v>24.4</v>
      </c>
      <c r="AG16" s="12">
        <v>59.8</v>
      </c>
      <c r="AH16" s="12" t="s">
        <v>31</v>
      </c>
      <c r="AI16" s="4"/>
      <c r="AJ16" s="13">
        <f t="shared" si="7"/>
        <v>21.939959999999999</v>
      </c>
      <c r="AK16" s="13">
        <f t="shared" si="8"/>
        <v>16.815370000000001</v>
      </c>
      <c r="AL16" s="13">
        <f t="shared" si="9"/>
        <v>60.69529</v>
      </c>
      <c r="AM16" s="4"/>
      <c r="AN16" s="10" t="s">
        <v>31</v>
      </c>
      <c r="AO16" s="12">
        <v>450</v>
      </c>
      <c r="AP16" s="12">
        <v>38.755330000000001</v>
      </c>
      <c r="AQ16" s="12">
        <v>6.2685599999999999</v>
      </c>
      <c r="AR16" s="12">
        <v>17440</v>
      </c>
      <c r="AS16" s="12">
        <v>24.4</v>
      </c>
      <c r="AT16" s="12">
        <v>59.8</v>
      </c>
      <c r="AU16" s="12"/>
      <c r="AW16" s="15" t="str">
        <f t="shared" si="0"/>
        <v>ADF</v>
      </c>
      <c r="AX16" s="16">
        <f t="shared" si="10"/>
        <v>-1</v>
      </c>
      <c r="AY16" s="17">
        <f t="shared" si="11"/>
        <v>-2.2172949002217295E-3</v>
      </c>
      <c r="AZ16" s="18">
        <f t="shared" si="12"/>
        <v>-5.3100000000000591E-2</v>
      </c>
      <c r="BA16" s="17">
        <f t="shared" si="13"/>
        <v>-1.3682594219864238E-3</v>
      </c>
      <c r="BB16" s="18">
        <f t="shared" si="14"/>
        <v>-9.3740000000000379E-2</v>
      </c>
      <c r="BC16" s="17">
        <f t="shared" si="15"/>
        <v>-1.4733665498326136E-2</v>
      </c>
    </row>
    <row r="17" spans="1:55" ht="15.75" x14ac:dyDescent="0.25">
      <c r="A17" s="10" t="s">
        <v>32</v>
      </c>
      <c r="B17" s="12">
        <v>255</v>
      </c>
      <c r="C17" s="12">
        <v>8.4517600000000002</v>
      </c>
      <c r="D17" s="12">
        <v>2.0931099999999998</v>
      </c>
      <c r="E17" s="12">
        <v>2155</v>
      </c>
      <c r="F17" s="12">
        <v>2.5</v>
      </c>
      <c r="G17" s="12">
        <v>14.8</v>
      </c>
      <c r="H17" s="12" t="s">
        <v>32</v>
      </c>
      <c r="I17" s="12"/>
      <c r="J17" s="13">
        <f t="shared" si="1"/>
        <v>7.3258849999999995</v>
      </c>
      <c r="K17" s="13">
        <f t="shared" si="2"/>
        <v>1.1258750000000006</v>
      </c>
      <c r="L17" s="13">
        <f t="shared" si="3"/>
        <v>15.777645</v>
      </c>
      <c r="N17" s="10" t="s">
        <v>32</v>
      </c>
      <c r="O17" s="12">
        <v>255</v>
      </c>
      <c r="P17" s="12">
        <v>8.4517600000000002</v>
      </c>
      <c r="Q17" s="12">
        <v>2.0931099999999998</v>
      </c>
      <c r="R17" s="12">
        <v>2155</v>
      </c>
      <c r="S17" s="12">
        <v>2.5</v>
      </c>
      <c r="T17" s="12">
        <v>14.8</v>
      </c>
      <c r="U17" s="12" t="s">
        <v>32</v>
      </c>
      <c r="V17" s="12"/>
      <c r="W17" s="13">
        <f t="shared" si="4"/>
        <v>7.3258849999999995</v>
      </c>
      <c r="X17" s="13">
        <f t="shared" si="5"/>
        <v>1.1258750000000006</v>
      </c>
      <c r="Y17" s="13">
        <f t="shared" si="6"/>
        <v>15.777645</v>
      </c>
      <c r="AA17" s="10" t="s">
        <v>32</v>
      </c>
      <c r="AB17" s="12">
        <v>255</v>
      </c>
      <c r="AC17" s="12">
        <v>8.4517600000000002</v>
      </c>
      <c r="AD17" s="12">
        <v>2.0931099999999998</v>
      </c>
      <c r="AE17" s="12">
        <v>2155</v>
      </c>
      <c r="AF17" s="12">
        <v>2.5</v>
      </c>
      <c r="AG17" s="12">
        <v>14.8</v>
      </c>
      <c r="AH17" s="12" t="s">
        <v>32</v>
      </c>
      <c r="AI17" s="4"/>
      <c r="AJ17" s="13">
        <f t="shared" si="7"/>
        <v>7.3258849999999995</v>
      </c>
      <c r="AK17" s="13">
        <f t="shared" si="8"/>
        <v>1.1258750000000006</v>
      </c>
      <c r="AL17" s="13">
        <f t="shared" si="9"/>
        <v>15.777645</v>
      </c>
      <c r="AM17" s="4"/>
      <c r="AN17" s="10" t="s">
        <v>32</v>
      </c>
      <c r="AO17" s="12">
        <v>255</v>
      </c>
      <c r="AP17" s="12">
        <v>8.4517600000000002</v>
      </c>
      <c r="AQ17" s="12">
        <v>2.0931099999999998</v>
      </c>
      <c r="AR17" s="12">
        <v>2155</v>
      </c>
      <c r="AS17" s="12">
        <v>2.5</v>
      </c>
      <c r="AT17" s="12">
        <v>14.8</v>
      </c>
      <c r="AU17" s="12"/>
      <c r="AW17" s="15" t="str">
        <f t="shared" si="0"/>
        <v>Lignin</v>
      </c>
      <c r="AX17" s="16">
        <f t="shared" si="10"/>
        <v>0</v>
      </c>
      <c r="AY17" s="17">
        <f t="shared" si="11"/>
        <v>0</v>
      </c>
      <c r="AZ17" s="18">
        <f t="shared" si="12"/>
        <v>0</v>
      </c>
      <c r="BA17" s="17">
        <f t="shared" si="13"/>
        <v>0</v>
      </c>
      <c r="BB17" s="18">
        <f t="shared" si="14"/>
        <v>0</v>
      </c>
      <c r="BC17" s="17">
        <f t="shared" si="15"/>
        <v>0</v>
      </c>
    </row>
    <row r="18" spans="1:55" ht="15.75" x14ac:dyDescent="0.25">
      <c r="A18" s="10" t="s">
        <v>33</v>
      </c>
      <c r="B18" s="12">
        <v>454</v>
      </c>
      <c r="C18" s="12">
        <v>11.607049999999999</v>
      </c>
      <c r="D18" s="12">
        <v>3.4056099999999998</v>
      </c>
      <c r="E18" s="12">
        <v>5270</v>
      </c>
      <c r="F18" s="12">
        <v>3.5</v>
      </c>
      <c r="G18" s="12">
        <v>22.6</v>
      </c>
      <c r="H18" s="12" t="s">
        <v>33</v>
      </c>
      <c r="I18" s="12"/>
      <c r="J18" s="13">
        <f t="shared" si="1"/>
        <v>11.919635</v>
      </c>
      <c r="K18" s="13">
        <f t="shared" si="2"/>
        <v>-0.31258500000000033</v>
      </c>
      <c r="L18" s="13">
        <f t="shared" si="3"/>
        <v>23.526685000000001</v>
      </c>
      <c r="N18" s="10" t="s">
        <v>33</v>
      </c>
      <c r="O18" s="12">
        <v>454</v>
      </c>
      <c r="P18" s="12">
        <v>11.607049999999999</v>
      </c>
      <c r="Q18" s="12">
        <v>3.4056099999999998</v>
      </c>
      <c r="R18" s="12">
        <v>5270</v>
      </c>
      <c r="S18" s="12">
        <v>3.5</v>
      </c>
      <c r="T18" s="12">
        <v>22.6</v>
      </c>
      <c r="U18" s="12" t="s">
        <v>33</v>
      </c>
      <c r="V18" s="12"/>
      <c r="W18" s="13">
        <f t="shared" si="4"/>
        <v>11.919635</v>
      </c>
      <c r="X18" s="13">
        <f t="shared" si="5"/>
        <v>-0.31258500000000033</v>
      </c>
      <c r="Y18" s="13">
        <f t="shared" si="6"/>
        <v>23.526685000000001</v>
      </c>
      <c r="AA18" s="10" t="s">
        <v>33</v>
      </c>
      <c r="AB18" s="12">
        <v>454</v>
      </c>
      <c r="AC18" s="12">
        <v>11.607049999999999</v>
      </c>
      <c r="AD18" s="12">
        <v>3.4056099999999998</v>
      </c>
      <c r="AE18" s="12">
        <v>5270</v>
      </c>
      <c r="AF18" s="12">
        <v>3.5</v>
      </c>
      <c r="AG18" s="12">
        <v>22.6</v>
      </c>
      <c r="AH18" s="12" t="s">
        <v>33</v>
      </c>
      <c r="AI18" s="4"/>
      <c r="AJ18" s="13">
        <f t="shared" si="7"/>
        <v>11.919635</v>
      </c>
      <c r="AK18" s="13">
        <f t="shared" si="8"/>
        <v>-0.31258500000000033</v>
      </c>
      <c r="AL18" s="13">
        <f t="shared" si="9"/>
        <v>23.526685000000001</v>
      </c>
      <c r="AM18" s="4"/>
      <c r="AN18" s="10" t="s">
        <v>33</v>
      </c>
      <c r="AO18" s="12">
        <v>454</v>
      </c>
      <c r="AP18" s="12">
        <v>11.607049999999999</v>
      </c>
      <c r="AQ18" s="12">
        <v>3.4056099999999998</v>
      </c>
      <c r="AR18" s="12">
        <v>5270</v>
      </c>
      <c r="AS18" s="12">
        <v>3.5</v>
      </c>
      <c r="AT18" s="12">
        <v>22.6</v>
      </c>
      <c r="AU18" s="12"/>
      <c r="AW18" s="15" t="str">
        <f t="shared" si="0"/>
        <v>CP</v>
      </c>
      <c r="AX18" s="16">
        <f t="shared" si="10"/>
        <v>0</v>
      </c>
      <c r="AY18" s="17">
        <f t="shared" si="11"/>
        <v>0</v>
      </c>
      <c r="AZ18" s="18">
        <f t="shared" si="12"/>
        <v>0</v>
      </c>
      <c r="BA18" s="17">
        <f t="shared" si="13"/>
        <v>0</v>
      </c>
      <c r="BB18" s="18">
        <f t="shared" si="14"/>
        <v>0</v>
      </c>
      <c r="BC18" s="17">
        <f t="shared" si="15"/>
        <v>0</v>
      </c>
    </row>
    <row r="19" spans="1:55" ht="15.75" x14ac:dyDescent="0.25">
      <c r="A19" s="10" t="s">
        <v>34</v>
      </c>
      <c r="B19" s="12">
        <v>227</v>
      </c>
      <c r="C19" s="12">
        <v>66.133260000000007</v>
      </c>
      <c r="D19" s="12">
        <v>4.3100199999999997</v>
      </c>
      <c r="E19" s="12">
        <v>15012</v>
      </c>
      <c r="F19" s="12">
        <v>51.42</v>
      </c>
      <c r="G19" s="12">
        <v>79.75</v>
      </c>
      <c r="H19" s="12" t="s">
        <v>34</v>
      </c>
      <c r="I19" s="12"/>
      <c r="J19" s="13">
        <f t="shared" si="1"/>
        <v>15.085069999999998</v>
      </c>
      <c r="K19" s="13">
        <f t="shared" si="2"/>
        <v>51.048190000000005</v>
      </c>
      <c r="L19" s="13">
        <f t="shared" si="3"/>
        <v>81.218330000000009</v>
      </c>
      <c r="N19" s="10" t="s">
        <v>34</v>
      </c>
      <c r="O19" s="12">
        <v>227</v>
      </c>
      <c r="P19" s="12">
        <v>66.133260000000007</v>
      </c>
      <c r="Q19" s="12">
        <v>4.3100199999999997</v>
      </c>
      <c r="R19" s="12">
        <v>15012</v>
      </c>
      <c r="S19" s="12">
        <v>51.42</v>
      </c>
      <c r="T19" s="12">
        <v>79.75</v>
      </c>
      <c r="U19" s="12" t="s">
        <v>34</v>
      </c>
      <c r="V19" s="12"/>
      <c r="W19" s="13">
        <f t="shared" si="4"/>
        <v>15.085069999999998</v>
      </c>
      <c r="X19" s="13">
        <f t="shared" si="5"/>
        <v>51.048190000000005</v>
      </c>
      <c r="Y19" s="13">
        <f t="shared" si="6"/>
        <v>81.218330000000009</v>
      </c>
      <c r="AA19" s="10" t="s">
        <v>34</v>
      </c>
      <c r="AB19" s="12">
        <v>227</v>
      </c>
      <c r="AC19" s="12">
        <v>66.133260000000007</v>
      </c>
      <c r="AD19" s="12">
        <v>4.3100199999999997</v>
      </c>
      <c r="AE19" s="12">
        <v>15012</v>
      </c>
      <c r="AF19" s="12">
        <v>51.42</v>
      </c>
      <c r="AG19" s="12">
        <v>79.75</v>
      </c>
      <c r="AH19" s="12" t="s">
        <v>34</v>
      </c>
      <c r="AI19" s="4"/>
      <c r="AJ19" s="13">
        <f t="shared" si="7"/>
        <v>15.085069999999998</v>
      </c>
      <c r="AK19" s="13">
        <f t="shared" si="8"/>
        <v>51.048190000000005</v>
      </c>
      <c r="AL19" s="13">
        <f t="shared" si="9"/>
        <v>81.218330000000009</v>
      </c>
      <c r="AM19" s="4"/>
      <c r="AN19" s="10" t="s">
        <v>34</v>
      </c>
      <c r="AO19" s="12">
        <v>227</v>
      </c>
      <c r="AP19" s="12">
        <v>66.133260000000007</v>
      </c>
      <c r="AQ19" s="12">
        <v>4.3100199999999997</v>
      </c>
      <c r="AR19" s="12">
        <v>15012</v>
      </c>
      <c r="AS19" s="12">
        <v>51.42</v>
      </c>
      <c r="AT19" s="12">
        <v>79.75</v>
      </c>
      <c r="AU19" s="12"/>
      <c r="AW19" s="15" t="str">
        <f t="shared" si="0"/>
        <v>RDP</v>
      </c>
      <c r="AX19" s="16">
        <f t="shared" si="10"/>
        <v>0</v>
      </c>
      <c r="AY19" s="17">
        <f t="shared" si="11"/>
        <v>0</v>
      </c>
      <c r="AZ19" s="18">
        <f t="shared" si="12"/>
        <v>0</v>
      </c>
      <c r="BA19" s="17">
        <f t="shared" si="13"/>
        <v>0</v>
      </c>
      <c r="BB19" s="18">
        <f t="shared" si="14"/>
        <v>0</v>
      </c>
      <c r="BC19" s="17">
        <f t="shared" si="15"/>
        <v>0</v>
      </c>
    </row>
    <row r="20" spans="1:55" ht="15.75" x14ac:dyDescent="0.25">
      <c r="A20" s="10" t="s">
        <v>35</v>
      </c>
      <c r="B20" s="12">
        <v>227</v>
      </c>
      <c r="C20" s="12">
        <v>33.505510000000001</v>
      </c>
      <c r="D20" s="12">
        <v>4.3317899999999998</v>
      </c>
      <c r="E20" s="12">
        <v>7606</v>
      </c>
      <c r="F20" s="12">
        <v>20.25</v>
      </c>
      <c r="G20" s="12">
        <v>48.58</v>
      </c>
      <c r="H20" s="12" t="s">
        <v>35</v>
      </c>
      <c r="I20" s="12"/>
      <c r="J20" s="13">
        <f t="shared" si="1"/>
        <v>15.161265</v>
      </c>
      <c r="K20" s="13">
        <f t="shared" si="2"/>
        <v>18.344245000000001</v>
      </c>
      <c r="L20" s="13">
        <f t="shared" si="3"/>
        <v>48.666775000000001</v>
      </c>
      <c r="N20" s="10" t="s">
        <v>35</v>
      </c>
      <c r="O20" s="12">
        <v>227</v>
      </c>
      <c r="P20" s="12">
        <v>33.505510000000001</v>
      </c>
      <c r="Q20" s="12">
        <v>4.3317899999999998</v>
      </c>
      <c r="R20" s="12">
        <v>7606</v>
      </c>
      <c r="S20" s="12">
        <v>20.25</v>
      </c>
      <c r="T20" s="12">
        <v>48.58</v>
      </c>
      <c r="U20" s="12" t="s">
        <v>35</v>
      </c>
      <c r="V20" s="12"/>
      <c r="W20" s="13">
        <f t="shared" si="4"/>
        <v>15.161265</v>
      </c>
      <c r="X20" s="13">
        <f t="shared" si="5"/>
        <v>18.344245000000001</v>
      </c>
      <c r="Y20" s="13">
        <f t="shared" si="6"/>
        <v>48.666775000000001</v>
      </c>
      <c r="AA20" s="10" t="s">
        <v>35</v>
      </c>
      <c r="AB20" s="12">
        <v>227</v>
      </c>
      <c r="AC20" s="12">
        <v>33.505510000000001</v>
      </c>
      <c r="AD20" s="12">
        <v>4.3317899999999998</v>
      </c>
      <c r="AE20" s="12">
        <v>7606</v>
      </c>
      <c r="AF20" s="12">
        <v>20.25</v>
      </c>
      <c r="AG20" s="12">
        <v>48.58</v>
      </c>
      <c r="AH20" s="12" t="s">
        <v>35</v>
      </c>
      <c r="AI20" s="4"/>
      <c r="AJ20" s="13">
        <f t="shared" si="7"/>
        <v>15.161265</v>
      </c>
      <c r="AK20" s="13">
        <f t="shared" si="8"/>
        <v>18.344245000000001</v>
      </c>
      <c r="AL20" s="13">
        <f t="shared" si="9"/>
        <v>48.666775000000001</v>
      </c>
      <c r="AM20" s="4"/>
      <c r="AN20" s="10" t="s">
        <v>35</v>
      </c>
      <c r="AO20" s="12">
        <v>227</v>
      </c>
      <c r="AP20" s="12">
        <v>33.505510000000001</v>
      </c>
      <c r="AQ20" s="12">
        <v>4.3317899999999998</v>
      </c>
      <c r="AR20" s="12">
        <v>7606</v>
      </c>
      <c r="AS20" s="12">
        <v>20.25</v>
      </c>
      <c r="AT20" s="12">
        <v>48.58</v>
      </c>
      <c r="AU20" s="12"/>
      <c r="AW20" s="15" t="str">
        <f t="shared" si="0"/>
        <v>RUP</v>
      </c>
      <c r="AX20" s="16">
        <f t="shared" si="10"/>
        <v>0</v>
      </c>
      <c r="AY20" s="17">
        <f t="shared" si="11"/>
        <v>0</v>
      </c>
      <c r="AZ20" s="18">
        <f t="shared" si="12"/>
        <v>0</v>
      </c>
      <c r="BA20" s="17">
        <f t="shared" si="13"/>
        <v>0</v>
      </c>
      <c r="BB20" s="18">
        <f t="shared" si="14"/>
        <v>0</v>
      </c>
      <c r="BC20" s="17">
        <f t="shared" si="15"/>
        <v>0</v>
      </c>
    </row>
    <row r="21" spans="1:55" ht="30" x14ac:dyDescent="0.25">
      <c r="A21" s="10" t="s">
        <v>36</v>
      </c>
      <c r="B21" s="12">
        <v>251</v>
      </c>
      <c r="C21" s="12">
        <v>35.222349999999999</v>
      </c>
      <c r="D21" s="12">
        <v>8.0954599999999992</v>
      </c>
      <c r="E21" s="12">
        <v>8841</v>
      </c>
      <c r="F21" s="12">
        <v>17</v>
      </c>
      <c r="G21" s="12">
        <v>59.49</v>
      </c>
      <c r="H21" s="12" t="s">
        <v>36</v>
      </c>
      <c r="I21" s="12"/>
      <c r="J21" s="13">
        <f t="shared" si="1"/>
        <v>28.334109999999995</v>
      </c>
      <c r="K21" s="13">
        <f t="shared" si="2"/>
        <v>6.8882400000000032</v>
      </c>
      <c r="L21" s="13">
        <f t="shared" si="3"/>
        <v>63.556459999999994</v>
      </c>
      <c r="N21" s="10" t="s">
        <v>36</v>
      </c>
      <c r="O21" s="12">
        <v>251</v>
      </c>
      <c r="P21" s="12">
        <v>35.222349999999999</v>
      </c>
      <c r="Q21" s="12">
        <v>8.0954599999999992</v>
      </c>
      <c r="R21" s="12">
        <v>8841</v>
      </c>
      <c r="S21" s="12">
        <v>17</v>
      </c>
      <c r="T21" s="12">
        <v>59.49</v>
      </c>
      <c r="U21" s="12" t="s">
        <v>36</v>
      </c>
      <c r="V21" s="12"/>
      <c r="W21" s="13">
        <f t="shared" si="4"/>
        <v>28.334109999999995</v>
      </c>
      <c r="X21" s="13">
        <f t="shared" si="5"/>
        <v>6.8882400000000032</v>
      </c>
      <c r="Y21" s="13">
        <f t="shared" si="6"/>
        <v>63.556459999999994</v>
      </c>
      <c r="AA21" s="10" t="s">
        <v>36</v>
      </c>
      <c r="AB21" s="12">
        <v>251</v>
      </c>
      <c r="AC21" s="12">
        <v>35.222349999999999</v>
      </c>
      <c r="AD21" s="12">
        <v>8.0954599999999992</v>
      </c>
      <c r="AE21" s="12">
        <v>8841</v>
      </c>
      <c r="AF21" s="12">
        <v>17</v>
      </c>
      <c r="AG21" s="12">
        <v>59.49</v>
      </c>
      <c r="AH21" s="12" t="s">
        <v>36</v>
      </c>
      <c r="AI21" s="4"/>
      <c r="AJ21" s="13">
        <f t="shared" si="7"/>
        <v>28.334109999999995</v>
      </c>
      <c r="AK21" s="13">
        <f t="shared" si="8"/>
        <v>6.8882400000000032</v>
      </c>
      <c r="AL21" s="13">
        <f t="shared" si="9"/>
        <v>63.556459999999994</v>
      </c>
      <c r="AM21" s="4"/>
      <c r="AN21" s="10" t="s">
        <v>36</v>
      </c>
      <c r="AO21" s="12">
        <v>251</v>
      </c>
      <c r="AP21" s="12">
        <v>35.222349999999999</v>
      </c>
      <c r="AQ21" s="12">
        <v>8.0954599999999992</v>
      </c>
      <c r="AR21" s="12">
        <v>8841</v>
      </c>
      <c r="AS21" s="12">
        <v>17</v>
      </c>
      <c r="AT21" s="12">
        <v>59.49</v>
      </c>
      <c r="AU21" s="12"/>
      <c r="AW21" s="15" t="str">
        <f t="shared" si="0"/>
        <v>Sol_Protein</v>
      </c>
      <c r="AX21" s="16">
        <f t="shared" si="10"/>
        <v>0</v>
      </c>
      <c r="AY21" s="17">
        <f t="shared" si="11"/>
        <v>0</v>
      </c>
      <c r="AZ21" s="18">
        <f t="shared" si="12"/>
        <v>0</v>
      </c>
      <c r="BA21" s="17">
        <f t="shared" si="13"/>
        <v>0</v>
      </c>
      <c r="BB21" s="18">
        <f t="shared" si="14"/>
        <v>0</v>
      </c>
      <c r="BC21" s="17">
        <f t="shared" si="15"/>
        <v>0</v>
      </c>
    </row>
    <row r="22" spans="1:55" ht="15.75" x14ac:dyDescent="0.25">
      <c r="A22" s="10" t="s">
        <v>50</v>
      </c>
      <c r="B22" s="12">
        <v>231</v>
      </c>
      <c r="C22" s="12">
        <v>1.4575800000000001</v>
      </c>
      <c r="D22" s="12">
        <v>0.44966</v>
      </c>
      <c r="E22" s="12">
        <v>336.7</v>
      </c>
      <c r="F22" s="12">
        <v>0.5</v>
      </c>
      <c r="G22" s="12">
        <v>3.2</v>
      </c>
      <c r="H22" s="12" t="s">
        <v>50</v>
      </c>
      <c r="I22" s="12"/>
      <c r="J22" s="13">
        <f>IF(D22=".","",3.5*D22)</f>
        <v>1.5738099999999999</v>
      </c>
      <c r="K22" s="13">
        <f>IF(J22="","",C22-J22)</f>
        <v>-0.11622999999999983</v>
      </c>
      <c r="L22" s="13">
        <f>IF(J22="","",C22+J22)</f>
        <v>3.03139</v>
      </c>
      <c r="N22" s="10" t="s">
        <v>50</v>
      </c>
      <c r="O22" s="12">
        <v>231</v>
      </c>
      <c r="P22" s="12">
        <v>1.4575800000000001</v>
      </c>
      <c r="Q22" s="12">
        <v>0.44966</v>
      </c>
      <c r="R22" s="12">
        <v>336.7</v>
      </c>
      <c r="S22" s="12">
        <v>0.5</v>
      </c>
      <c r="T22" s="12">
        <v>3.2</v>
      </c>
      <c r="U22" s="12" t="s">
        <v>50</v>
      </c>
      <c r="V22" s="12"/>
      <c r="W22" s="13">
        <f>IF(Q22=".","",3.5*Q22)</f>
        <v>1.5738099999999999</v>
      </c>
      <c r="X22" s="13">
        <f>IF(W22="","",P22-W22)</f>
        <v>-0.11622999999999983</v>
      </c>
      <c r="Y22" s="14">
        <f>IF(W22="","",P22+W22)</f>
        <v>3.03139</v>
      </c>
      <c r="AA22" s="10" t="s">
        <v>50</v>
      </c>
      <c r="AB22" s="12">
        <v>230</v>
      </c>
      <c r="AC22" s="12">
        <v>1.45</v>
      </c>
      <c r="AD22" s="12">
        <v>0.43561</v>
      </c>
      <c r="AE22" s="12">
        <v>333.5</v>
      </c>
      <c r="AF22" s="12">
        <v>0.5</v>
      </c>
      <c r="AG22" s="12">
        <v>3</v>
      </c>
      <c r="AH22" s="12" t="s">
        <v>50</v>
      </c>
      <c r="AI22" s="4"/>
      <c r="AJ22" s="13">
        <f>IF(AD22=".","",3.5*AD22)</f>
        <v>1.524635</v>
      </c>
      <c r="AK22" s="13">
        <f>IF(AJ22="","",AC22-AJ22)</f>
        <v>-7.4635000000000007E-2</v>
      </c>
      <c r="AL22" s="14">
        <f>IF(AJ22="","",AC22+AJ22)</f>
        <v>2.9746350000000001</v>
      </c>
      <c r="AM22" s="4"/>
      <c r="AN22" s="10" t="s">
        <v>50</v>
      </c>
      <c r="AO22" s="12">
        <v>229</v>
      </c>
      <c r="AP22" s="12">
        <v>1.44323</v>
      </c>
      <c r="AQ22" s="12">
        <v>0.42426999999999998</v>
      </c>
      <c r="AR22" s="12">
        <v>330.5</v>
      </c>
      <c r="AS22" s="12">
        <v>0.5</v>
      </c>
      <c r="AT22" s="12">
        <v>2.8</v>
      </c>
      <c r="AU22" s="12"/>
      <c r="AW22" s="15" t="str">
        <f>AN22</f>
        <v>ADIN</v>
      </c>
      <c r="AX22" s="16">
        <f>AO22-O22</f>
        <v>-2</v>
      </c>
      <c r="AY22" s="17">
        <f>IF(AX22&lt;&gt;0,AX22/O22,0)</f>
        <v>-8.658008658008658E-3</v>
      </c>
      <c r="AZ22" s="18">
        <f>IF((AND(AP22&lt;&gt;".",P22&lt;&gt;".")),AP22-P22,".")</f>
        <v>-1.4350000000000085E-2</v>
      </c>
      <c r="BA22" s="17">
        <f>IF((AND(P22 &lt;&gt;".",AZ22&lt;&gt;".")),AZ22/P22,".")</f>
        <v>-9.8450856899793375E-3</v>
      </c>
      <c r="BB22" s="18">
        <f>IF((AND(Q22&lt;&gt;".",AQ22&lt;&gt;".")),AQ22-Q22,".")</f>
        <v>-2.5390000000000024E-2</v>
      </c>
      <c r="BC22" s="17">
        <f>IF((AND(BB22&lt;&gt;".",Q22&lt;&gt;".")),BB22/Q22,".")</f>
        <v>-5.6464884579460091E-2</v>
      </c>
    </row>
    <row r="23" spans="1:55" ht="15.75" x14ac:dyDescent="0.25">
      <c r="A23" s="10" t="s">
        <v>37</v>
      </c>
      <c r="B23" s="12">
        <v>377</v>
      </c>
      <c r="C23" s="12">
        <v>1.2725500000000001</v>
      </c>
      <c r="D23" s="12">
        <v>0.45689999999999997</v>
      </c>
      <c r="E23" s="12">
        <v>479.75</v>
      </c>
      <c r="F23" s="12">
        <v>0.39</v>
      </c>
      <c r="G23" s="12">
        <v>4.95</v>
      </c>
      <c r="H23" s="12" t="s">
        <v>37</v>
      </c>
      <c r="I23" s="12"/>
      <c r="J23" s="13">
        <f t="shared" si="1"/>
        <v>1.5991499999999998</v>
      </c>
      <c r="K23" s="13">
        <f t="shared" si="2"/>
        <v>-0.32659999999999978</v>
      </c>
      <c r="L23" s="13">
        <f t="shared" si="3"/>
        <v>2.8716999999999997</v>
      </c>
      <c r="N23" s="10" t="s">
        <v>37</v>
      </c>
      <c r="O23" s="12">
        <v>377</v>
      </c>
      <c r="P23" s="12">
        <v>1.2725500000000001</v>
      </c>
      <c r="Q23" s="12">
        <v>0.45689999999999997</v>
      </c>
      <c r="R23" s="12">
        <v>479.75</v>
      </c>
      <c r="S23" s="12">
        <v>0.39</v>
      </c>
      <c r="T23" s="12">
        <v>4.95</v>
      </c>
      <c r="U23" s="12" t="s">
        <v>37</v>
      </c>
      <c r="V23" s="12"/>
      <c r="W23" s="13">
        <f t="shared" si="4"/>
        <v>1.5991499999999998</v>
      </c>
      <c r="X23" s="13">
        <f t="shared" si="5"/>
        <v>-0.32659999999999978</v>
      </c>
      <c r="Y23" s="14">
        <f t="shared" si="6"/>
        <v>2.8716999999999997</v>
      </c>
      <c r="AA23" s="10" t="s">
        <v>37</v>
      </c>
      <c r="AB23" s="12">
        <v>372</v>
      </c>
      <c r="AC23" s="12">
        <v>1.24336</v>
      </c>
      <c r="AD23" s="12">
        <v>0.37333</v>
      </c>
      <c r="AE23" s="12">
        <v>462.53</v>
      </c>
      <c r="AF23" s="12">
        <v>0.39</v>
      </c>
      <c r="AG23" s="12">
        <v>2.84</v>
      </c>
      <c r="AH23" s="12" t="s">
        <v>37</v>
      </c>
      <c r="AI23" s="4"/>
      <c r="AJ23" s="13">
        <f t="shared" si="7"/>
        <v>1.3066549999999999</v>
      </c>
      <c r="AK23" s="13">
        <f t="shared" si="8"/>
        <v>-6.3294999999999879E-2</v>
      </c>
      <c r="AL23" s="14">
        <f t="shared" si="9"/>
        <v>2.5500150000000001</v>
      </c>
      <c r="AM23" s="4"/>
      <c r="AN23" s="10" t="s">
        <v>37</v>
      </c>
      <c r="AO23" s="12">
        <v>368</v>
      </c>
      <c r="AP23" s="12">
        <v>1.2276899999999999</v>
      </c>
      <c r="AQ23" s="12">
        <v>0.34336</v>
      </c>
      <c r="AR23" s="12">
        <v>451.79</v>
      </c>
      <c r="AS23" s="12">
        <v>0.39</v>
      </c>
      <c r="AT23" s="12">
        <v>2.48</v>
      </c>
      <c r="AU23" s="12"/>
      <c r="AW23" s="15" t="str">
        <f t="shared" si="0"/>
        <v>Ca</v>
      </c>
      <c r="AX23" s="16">
        <f t="shared" si="10"/>
        <v>-9</v>
      </c>
      <c r="AY23" s="17">
        <f t="shared" si="11"/>
        <v>-2.3872679045092837E-2</v>
      </c>
      <c r="AZ23" s="18">
        <f t="shared" si="12"/>
        <v>-4.4860000000000122E-2</v>
      </c>
      <c r="BA23" s="17">
        <f t="shared" si="13"/>
        <v>-3.525205296452015E-2</v>
      </c>
      <c r="BB23" s="18">
        <f t="shared" si="14"/>
        <v>-0.11353999999999997</v>
      </c>
      <c r="BC23" s="17">
        <f t="shared" si="15"/>
        <v>-0.24850076603195442</v>
      </c>
    </row>
    <row r="24" spans="1:55" ht="15.75" x14ac:dyDescent="0.25">
      <c r="A24" s="10" t="s">
        <v>38</v>
      </c>
      <c r="B24" s="12">
        <v>271</v>
      </c>
      <c r="C24" s="12">
        <v>0.15786</v>
      </c>
      <c r="D24" s="12">
        <v>6.9209999999999994E-2</v>
      </c>
      <c r="E24" s="12">
        <v>42.78</v>
      </c>
      <c r="F24" s="12">
        <v>0.03</v>
      </c>
      <c r="G24" s="12">
        <v>0.45</v>
      </c>
      <c r="H24" s="12" t="s">
        <v>38</v>
      </c>
      <c r="I24" s="12"/>
      <c r="J24" s="13">
        <f t="shared" si="1"/>
        <v>0.24223499999999998</v>
      </c>
      <c r="K24" s="13">
        <f t="shared" si="2"/>
        <v>-8.4374999999999978E-2</v>
      </c>
      <c r="L24" s="13">
        <f t="shared" si="3"/>
        <v>0.40009499999999998</v>
      </c>
      <c r="N24" s="10" t="s">
        <v>38</v>
      </c>
      <c r="O24" s="12">
        <v>271</v>
      </c>
      <c r="P24" s="12">
        <v>0.15786</v>
      </c>
      <c r="Q24" s="12">
        <v>6.9209999999999994E-2</v>
      </c>
      <c r="R24" s="12">
        <v>42.78</v>
      </c>
      <c r="S24" s="12">
        <v>0.03</v>
      </c>
      <c r="T24" s="12">
        <v>0.45</v>
      </c>
      <c r="U24" s="12" t="s">
        <v>38</v>
      </c>
      <c r="V24" s="12"/>
      <c r="W24" s="13">
        <f t="shared" si="4"/>
        <v>0.24223499999999998</v>
      </c>
      <c r="X24" s="13">
        <f t="shared" si="5"/>
        <v>-8.4374999999999978E-2</v>
      </c>
      <c r="Y24" s="14">
        <f t="shared" si="6"/>
        <v>0.40009499999999998</v>
      </c>
      <c r="AA24" s="10" t="s">
        <v>38</v>
      </c>
      <c r="AB24" s="12">
        <v>269</v>
      </c>
      <c r="AC24" s="12">
        <v>0.15569</v>
      </c>
      <c r="AD24" s="12">
        <v>6.4680000000000001E-2</v>
      </c>
      <c r="AE24" s="12">
        <v>41.88</v>
      </c>
      <c r="AF24" s="12">
        <v>0.03</v>
      </c>
      <c r="AG24" s="12">
        <v>0.39</v>
      </c>
      <c r="AH24" s="12" t="s">
        <v>38</v>
      </c>
      <c r="AI24" s="4"/>
      <c r="AJ24" s="13">
        <f t="shared" si="7"/>
        <v>0.22638</v>
      </c>
      <c r="AK24" s="13">
        <f t="shared" si="8"/>
        <v>-7.0690000000000003E-2</v>
      </c>
      <c r="AL24" s="14">
        <f t="shared" si="9"/>
        <v>0.38207000000000002</v>
      </c>
      <c r="AM24" s="4"/>
      <c r="AN24" s="10" t="s">
        <v>38</v>
      </c>
      <c r="AO24" s="12">
        <v>268</v>
      </c>
      <c r="AP24" s="12">
        <v>0.15481</v>
      </c>
      <c r="AQ24" s="12">
        <v>6.3189999999999996E-2</v>
      </c>
      <c r="AR24" s="12">
        <v>41.49</v>
      </c>
      <c r="AS24" s="12">
        <v>0.03</v>
      </c>
      <c r="AT24" s="12">
        <v>0.36</v>
      </c>
      <c r="AU24" s="12"/>
      <c r="AW24" s="15" t="str">
        <f t="shared" si="0"/>
        <v>P</v>
      </c>
      <c r="AX24" s="16">
        <f t="shared" si="10"/>
        <v>-3</v>
      </c>
      <c r="AY24" s="17">
        <f t="shared" si="11"/>
        <v>-1.107011070110701E-2</v>
      </c>
      <c r="AZ24" s="18">
        <f t="shared" si="12"/>
        <v>-3.0499999999999972E-3</v>
      </c>
      <c r="BA24" s="17">
        <f t="shared" si="13"/>
        <v>-1.9320917268465711E-2</v>
      </c>
      <c r="BB24" s="18">
        <f t="shared" si="14"/>
        <v>-6.0199999999999976E-3</v>
      </c>
      <c r="BC24" s="17">
        <f t="shared" si="15"/>
        <v>-8.6981650050570694E-2</v>
      </c>
    </row>
    <row r="25" spans="1:55" ht="15.75" x14ac:dyDescent="0.25">
      <c r="A25" s="10" t="s">
        <v>39</v>
      </c>
      <c r="B25" s="12">
        <v>251</v>
      </c>
      <c r="C25" s="12">
        <v>0.52295000000000003</v>
      </c>
      <c r="D25" s="12">
        <v>0.2344</v>
      </c>
      <c r="E25" s="12">
        <v>131.26</v>
      </c>
      <c r="F25" s="12">
        <v>0.11</v>
      </c>
      <c r="G25" s="12">
        <v>1.32</v>
      </c>
      <c r="H25" s="12" t="s">
        <v>39</v>
      </c>
      <c r="I25" s="12"/>
      <c r="J25" s="13">
        <f t="shared" si="1"/>
        <v>0.82040000000000002</v>
      </c>
      <c r="K25" s="13">
        <f t="shared" si="2"/>
        <v>-0.29744999999999999</v>
      </c>
      <c r="L25" s="13">
        <f t="shared" si="3"/>
        <v>1.34335</v>
      </c>
      <c r="N25" s="10" t="s">
        <v>39</v>
      </c>
      <c r="O25" s="12">
        <v>251</v>
      </c>
      <c r="P25" s="12">
        <v>0.52295000000000003</v>
      </c>
      <c r="Q25" s="12">
        <v>0.2344</v>
      </c>
      <c r="R25" s="12">
        <v>131.26</v>
      </c>
      <c r="S25" s="12">
        <v>0.11</v>
      </c>
      <c r="T25" s="12">
        <v>1.32</v>
      </c>
      <c r="U25" s="12" t="s">
        <v>39</v>
      </c>
      <c r="V25" s="12"/>
      <c r="W25" s="13">
        <f t="shared" si="4"/>
        <v>0.82040000000000002</v>
      </c>
      <c r="X25" s="13">
        <f t="shared" si="5"/>
        <v>-0.29744999999999999</v>
      </c>
      <c r="Y25" s="13">
        <f t="shared" si="6"/>
        <v>1.34335</v>
      </c>
      <c r="AA25" s="10" t="s">
        <v>39</v>
      </c>
      <c r="AB25" s="12">
        <v>251</v>
      </c>
      <c r="AC25" s="12">
        <v>0.52295000000000003</v>
      </c>
      <c r="AD25" s="12">
        <v>0.2344</v>
      </c>
      <c r="AE25" s="12">
        <v>131.26</v>
      </c>
      <c r="AF25" s="12">
        <v>0.11</v>
      </c>
      <c r="AG25" s="12">
        <v>1.32</v>
      </c>
      <c r="AH25" s="12" t="s">
        <v>39</v>
      </c>
      <c r="AI25" s="4"/>
      <c r="AJ25" s="13">
        <f t="shared" si="7"/>
        <v>0.82040000000000002</v>
      </c>
      <c r="AK25" s="13">
        <f t="shared" si="8"/>
        <v>-0.29744999999999999</v>
      </c>
      <c r="AL25" s="13">
        <f t="shared" si="9"/>
        <v>1.34335</v>
      </c>
      <c r="AM25" s="4"/>
      <c r="AN25" s="10" t="s">
        <v>39</v>
      </c>
      <c r="AO25" s="12">
        <v>251</v>
      </c>
      <c r="AP25" s="12">
        <v>0.52295000000000003</v>
      </c>
      <c r="AQ25" s="12">
        <v>0.2344</v>
      </c>
      <c r="AR25" s="12">
        <v>131.26</v>
      </c>
      <c r="AS25" s="12">
        <v>0.11</v>
      </c>
      <c r="AT25" s="12">
        <v>1.32</v>
      </c>
      <c r="AU25" s="12"/>
      <c r="AW25" s="15" t="str">
        <f t="shared" si="0"/>
        <v>Mg</v>
      </c>
      <c r="AX25" s="16">
        <f t="shared" si="10"/>
        <v>0</v>
      </c>
      <c r="AY25" s="17">
        <f t="shared" si="11"/>
        <v>0</v>
      </c>
      <c r="AZ25" s="18">
        <f t="shared" si="12"/>
        <v>0</v>
      </c>
      <c r="BA25" s="17">
        <f t="shared" si="13"/>
        <v>0</v>
      </c>
      <c r="BB25" s="18">
        <f t="shared" si="14"/>
        <v>0</v>
      </c>
      <c r="BC25" s="17">
        <f t="shared" si="15"/>
        <v>0</v>
      </c>
    </row>
    <row r="26" spans="1:55" ht="15.75" x14ac:dyDescent="0.25">
      <c r="A26" s="10" t="s">
        <v>40</v>
      </c>
      <c r="B26" s="12">
        <v>356</v>
      </c>
      <c r="C26" s="12">
        <v>1.5312399999999999</v>
      </c>
      <c r="D26" s="12">
        <v>0.49846000000000001</v>
      </c>
      <c r="E26" s="12">
        <v>545.12</v>
      </c>
      <c r="F26" s="12">
        <v>0.02</v>
      </c>
      <c r="G26" s="12">
        <v>2.82</v>
      </c>
      <c r="H26" s="12" t="s">
        <v>40</v>
      </c>
      <c r="I26" s="12"/>
      <c r="J26" s="13">
        <f t="shared" si="1"/>
        <v>1.74461</v>
      </c>
      <c r="K26" s="13">
        <f t="shared" si="2"/>
        <v>-0.21337000000000006</v>
      </c>
      <c r="L26" s="13">
        <f t="shared" si="3"/>
        <v>3.2758500000000002</v>
      </c>
      <c r="N26" s="10" t="s">
        <v>40</v>
      </c>
      <c r="O26" s="12">
        <v>356</v>
      </c>
      <c r="P26" s="12">
        <v>1.5312399999999999</v>
      </c>
      <c r="Q26" s="12">
        <v>0.49846000000000001</v>
      </c>
      <c r="R26" s="12">
        <v>545.12</v>
      </c>
      <c r="S26" s="12">
        <v>0.02</v>
      </c>
      <c r="T26" s="12">
        <v>2.82</v>
      </c>
      <c r="U26" s="12" t="s">
        <v>40</v>
      </c>
      <c r="V26" s="12"/>
      <c r="W26" s="13">
        <f t="shared" si="4"/>
        <v>1.74461</v>
      </c>
      <c r="X26" s="13">
        <f t="shared" si="5"/>
        <v>-0.21337000000000006</v>
      </c>
      <c r="Y26" s="13">
        <f t="shared" si="6"/>
        <v>3.2758500000000002</v>
      </c>
      <c r="AA26" s="10" t="s">
        <v>40</v>
      </c>
      <c r="AB26" s="12">
        <v>356</v>
      </c>
      <c r="AC26" s="12">
        <v>1.5312399999999999</v>
      </c>
      <c r="AD26" s="12">
        <v>0.49846000000000001</v>
      </c>
      <c r="AE26" s="12">
        <v>545.12</v>
      </c>
      <c r="AF26" s="12">
        <v>0.02</v>
      </c>
      <c r="AG26" s="12">
        <v>2.82</v>
      </c>
      <c r="AH26" s="12" t="s">
        <v>40</v>
      </c>
      <c r="AI26" s="4"/>
      <c r="AJ26" s="13">
        <f t="shared" si="7"/>
        <v>1.74461</v>
      </c>
      <c r="AK26" s="13">
        <f t="shared" si="8"/>
        <v>-0.21337000000000006</v>
      </c>
      <c r="AL26" s="13">
        <f t="shared" si="9"/>
        <v>3.2758500000000002</v>
      </c>
      <c r="AM26" s="4"/>
      <c r="AN26" s="10" t="s">
        <v>40</v>
      </c>
      <c r="AO26" s="12">
        <v>356</v>
      </c>
      <c r="AP26" s="12">
        <v>1.5312399999999999</v>
      </c>
      <c r="AQ26" s="12">
        <v>0.49846000000000001</v>
      </c>
      <c r="AR26" s="12">
        <v>545.12</v>
      </c>
      <c r="AS26" s="12">
        <v>0.02</v>
      </c>
      <c r="AT26" s="12">
        <v>2.82</v>
      </c>
      <c r="AU26" s="12"/>
      <c r="AW26" s="15" t="str">
        <f t="shared" si="0"/>
        <v>K</v>
      </c>
      <c r="AX26" s="16">
        <f t="shared" si="10"/>
        <v>0</v>
      </c>
      <c r="AY26" s="17">
        <f t="shared" si="11"/>
        <v>0</v>
      </c>
      <c r="AZ26" s="18">
        <f t="shared" si="12"/>
        <v>0</v>
      </c>
      <c r="BA26" s="17">
        <f t="shared" si="13"/>
        <v>0</v>
      </c>
      <c r="BB26" s="18">
        <f t="shared" si="14"/>
        <v>0</v>
      </c>
      <c r="BC26" s="17">
        <f t="shared" si="15"/>
        <v>0</v>
      </c>
    </row>
    <row r="27" spans="1:55" ht="15.75" x14ac:dyDescent="0.25">
      <c r="A27" s="10" t="s">
        <v>41</v>
      </c>
      <c r="B27" s="12">
        <v>109</v>
      </c>
      <c r="C27" s="12">
        <v>4.725E-2</v>
      </c>
      <c r="D27" s="12">
        <v>4.9639999999999997E-2</v>
      </c>
      <c r="E27" s="12">
        <v>5.15</v>
      </c>
      <c r="F27" s="12">
        <v>0.01</v>
      </c>
      <c r="G27" s="12">
        <v>0.38</v>
      </c>
      <c r="H27" s="12" t="s">
        <v>41</v>
      </c>
      <c r="I27" s="12"/>
      <c r="J27" s="13">
        <f t="shared" si="1"/>
        <v>0.17373999999999998</v>
      </c>
      <c r="K27" s="13">
        <f t="shared" si="2"/>
        <v>-0.12648999999999999</v>
      </c>
      <c r="L27" s="13">
        <f t="shared" si="3"/>
        <v>0.22098999999999996</v>
      </c>
      <c r="N27" s="10" t="s">
        <v>41</v>
      </c>
      <c r="O27" s="12">
        <v>109</v>
      </c>
      <c r="P27" s="12">
        <v>4.725E-2</v>
      </c>
      <c r="Q27" s="12">
        <v>4.9639999999999997E-2</v>
      </c>
      <c r="R27" s="12">
        <v>5.15</v>
      </c>
      <c r="S27" s="12">
        <v>0.01</v>
      </c>
      <c r="T27" s="12">
        <v>0.38</v>
      </c>
      <c r="U27" s="12" t="s">
        <v>41</v>
      </c>
      <c r="V27" s="12"/>
      <c r="W27" s="13">
        <f t="shared" si="4"/>
        <v>0.17373999999999998</v>
      </c>
      <c r="X27" s="13">
        <f t="shared" si="5"/>
        <v>-0.12648999999999999</v>
      </c>
      <c r="Y27" s="14">
        <f t="shared" si="6"/>
        <v>0.22098999999999996</v>
      </c>
      <c r="AA27" s="10" t="s">
        <v>41</v>
      </c>
      <c r="AB27" s="12">
        <v>108</v>
      </c>
      <c r="AC27" s="12">
        <v>4.4170000000000001E-2</v>
      </c>
      <c r="AD27" s="12">
        <v>3.7990000000000003E-2</v>
      </c>
      <c r="AE27" s="12">
        <v>4.7699999999999996</v>
      </c>
      <c r="AF27" s="12">
        <v>0.01</v>
      </c>
      <c r="AG27" s="12">
        <v>0.17</v>
      </c>
      <c r="AH27" s="12" t="s">
        <v>41</v>
      </c>
      <c r="AI27" s="4"/>
      <c r="AJ27" s="13">
        <f t="shared" si="7"/>
        <v>0.132965</v>
      </c>
      <c r="AK27" s="13">
        <f t="shared" si="8"/>
        <v>-8.8794999999999999E-2</v>
      </c>
      <c r="AL27" s="13">
        <f t="shared" si="9"/>
        <v>0.17713499999999999</v>
      </c>
      <c r="AM27" s="4"/>
      <c r="AN27" s="10" t="s">
        <v>41</v>
      </c>
      <c r="AO27" s="12">
        <v>108</v>
      </c>
      <c r="AP27" s="12">
        <v>4.4170000000000001E-2</v>
      </c>
      <c r="AQ27" s="12">
        <v>3.7990000000000003E-2</v>
      </c>
      <c r="AR27" s="12">
        <v>4.7699999999999996</v>
      </c>
      <c r="AS27" s="12">
        <v>0.01</v>
      </c>
      <c r="AT27" s="12">
        <v>0.17</v>
      </c>
      <c r="AU27" s="12"/>
      <c r="AW27" s="15" t="str">
        <f t="shared" si="0"/>
        <v>NA</v>
      </c>
      <c r="AX27" s="16">
        <f t="shared" si="10"/>
        <v>-1</v>
      </c>
      <c r="AY27" s="17">
        <f t="shared" si="11"/>
        <v>-9.1743119266055051E-3</v>
      </c>
      <c r="AZ27" s="18">
        <f t="shared" si="12"/>
        <v>-3.0799999999999994E-3</v>
      </c>
      <c r="BA27" s="17">
        <f t="shared" si="13"/>
        <v>-6.5185185185185165E-2</v>
      </c>
      <c r="BB27" s="18">
        <f t="shared" si="14"/>
        <v>-1.1649999999999994E-2</v>
      </c>
      <c r="BC27" s="17">
        <f t="shared" si="15"/>
        <v>-0.23468976631748578</v>
      </c>
    </row>
    <row r="28" spans="1:55" ht="15.75" x14ac:dyDescent="0.25">
      <c r="A28" s="10" t="s">
        <v>42</v>
      </c>
      <c r="B28" s="12">
        <v>144</v>
      </c>
      <c r="C28" s="12">
        <v>0.68472</v>
      </c>
      <c r="D28" s="12">
        <v>0.37069999999999997</v>
      </c>
      <c r="E28" s="12">
        <v>98.6</v>
      </c>
      <c r="F28" s="12">
        <v>0.05</v>
      </c>
      <c r="G28" s="12">
        <v>1.9</v>
      </c>
      <c r="H28" s="12" t="s">
        <v>42</v>
      </c>
      <c r="I28" s="12"/>
      <c r="J28" s="13">
        <f t="shared" si="1"/>
        <v>1.29745</v>
      </c>
      <c r="K28" s="13">
        <f t="shared" si="2"/>
        <v>-0.61273</v>
      </c>
      <c r="L28" s="13">
        <f t="shared" si="3"/>
        <v>1.98217</v>
      </c>
      <c r="N28" s="10" t="s">
        <v>42</v>
      </c>
      <c r="O28" s="12">
        <v>144</v>
      </c>
      <c r="P28" s="12">
        <v>0.68472</v>
      </c>
      <c r="Q28" s="12">
        <v>0.37069999999999997</v>
      </c>
      <c r="R28" s="12">
        <v>98.6</v>
      </c>
      <c r="S28" s="12">
        <v>0.05</v>
      </c>
      <c r="T28" s="12">
        <v>1.9</v>
      </c>
      <c r="U28" s="12" t="s">
        <v>42</v>
      </c>
      <c r="V28" s="12"/>
      <c r="W28" s="13">
        <f t="shared" si="4"/>
        <v>1.29745</v>
      </c>
      <c r="X28" s="13">
        <f t="shared" si="5"/>
        <v>-0.61273</v>
      </c>
      <c r="Y28" s="13">
        <f t="shared" si="6"/>
        <v>1.98217</v>
      </c>
      <c r="AA28" s="10" t="s">
        <v>42</v>
      </c>
      <c r="AB28" s="12">
        <v>144</v>
      </c>
      <c r="AC28" s="12">
        <v>0.68472</v>
      </c>
      <c r="AD28" s="12">
        <v>0.37069999999999997</v>
      </c>
      <c r="AE28" s="12">
        <v>98.6</v>
      </c>
      <c r="AF28" s="12">
        <v>0.05</v>
      </c>
      <c r="AG28" s="12">
        <v>1.9</v>
      </c>
      <c r="AH28" s="12" t="s">
        <v>42</v>
      </c>
      <c r="AI28" s="4"/>
      <c r="AJ28" s="13">
        <f t="shared" si="7"/>
        <v>1.29745</v>
      </c>
      <c r="AK28" s="13">
        <f t="shared" si="8"/>
        <v>-0.61273</v>
      </c>
      <c r="AL28" s="13">
        <f t="shared" si="9"/>
        <v>1.98217</v>
      </c>
      <c r="AM28" s="4"/>
      <c r="AN28" s="10" t="s">
        <v>42</v>
      </c>
      <c r="AO28" s="12">
        <v>144</v>
      </c>
      <c r="AP28" s="12">
        <v>0.68472</v>
      </c>
      <c r="AQ28" s="12">
        <v>0.37069999999999997</v>
      </c>
      <c r="AR28" s="12">
        <v>98.6</v>
      </c>
      <c r="AS28" s="12">
        <v>0.05</v>
      </c>
      <c r="AT28" s="12">
        <v>1.9</v>
      </c>
      <c r="AU28" s="12"/>
      <c r="AW28" s="15" t="str">
        <f t="shared" si="0"/>
        <v>Cl</v>
      </c>
      <c r="AX28" s="16">
        <f t="shared" si="10"/>
        <v>0</v>
      </c>
      <c r="AY28" s="17">
        <f t="shared" si="11"/>
        <v>0</v>
      </c>
      <c r="AZ28" s="18">
        <f t="shared" si="12"/>
        <v>0</v>
      </c>
      <c r="BA28" s="17">
        <f t="shared" si="13"/>
        <v>0</v>
      </c>
      <c r="BB28" s="18">
        <f t="shared" si="14"/>
        <v>0</v>
      </c>
      <c r="BC28" s="17">
        <f t="shared" si="15"/>
        <v>0</v>
      </c>
    </row>
    <row r="29" spans="1:55" ht="15.75" x14ac:dyDescent="0.25">
      <c r="A29" s="10" t="s">
        <v>43</v>
      </c>
      <c r="B29" s="12">
        <v>162</v>
      </c>
      <c r="C29" s="12">
        <v>0.14166999999999999</v>
      </c>
      <c r="D29" s="12">
        <v>3.8179999999999999E-2</v>
      </c>
      <c r="E29" s="12">
        <v>22.95</v>
      </c>
      <c r="F29" s="12">
        <v>0.04</v>
      </c>
      <c r="G29" s="12">
        <v>0.26</v>
      </c>
      <c r="H29" s="12" t="s">
        <v>43</v>
      </c>
      <c r="I29" s="12"/>
      <c r="J29" s="13">
        <f t="shared" si="1"/>
        <v>0.13363</v>
      </c>
      <c r="K29" s="13">
        <f t="shared" si="2"/>
        <v>8.0399999999999916E-3</v>
      </c>
      <c r="L29" s="13">
        <f t="shared" si="3"/>
        <v>0.27529999999999999</v>
      </c>
      <c r="N29" s="10" t="s">
        <v>43</v>
      </c>
      <c r="O29" s="12">
        <v>162</v>
      </c>
      <c r="P29" s="12">
        <v>0.14166999999999999</v>
      </c>
      <c r="Q29" s="12">
        <v>3.8179999999999999E-2</v>
      </c>
      <c r="R29" s="12">
        <v>22.95</v>
      </c>
      <c r="S29" s="12">
        <v>0.04</v>
      </c>
      <c r="T29" s="12">
        <v>0.26</v>
      </c>
      <c r="U29" s="12" t="s">
        <v>43</v>
      </c>
      <c r="V29" s="12"/>
      <c r="W29" s="13">
        <f t="shared" si="4"/>
        <v>0.13363</v>
      </c>
      <c r="X29" s="13">
        <f t="shared" si="5"/>
        <v>8.0399999999999916E-3</v>
      </c>
      <c r="Y29" s="13">
        <f t="shared" si="6"/>
        <v>0.27529999999999999</v>
      </c>
      <c r="AA29" s="10" t="s">
        <v>43</v>
      </c>
      <c r="AB29" s="12">
        <v>162</v>
      </c>
      <c r="AC29" s="12">
        <v>0.14166999999999999</v>
      </c>
      <c r="AD29" s="12">
        <v>3.8179999999999999E-2</v>
      </c>
      <c r="AE29" s="12">
        <v>22.95</v>
      </c>
      <c r="AF29" s="12">
        <v>0.04</v>
      </c>
      <c r="AG29" s="12">
        <v>0.26</v>
      </c>
      <c r="AH29" s="12" t="s">
        <v>43</v>
      </c>
      <c r="AI29" s="4"/>
      <c r="AJ29" s="13">
        <f t="shared" si="7"/>
        <v>0.13363</v>
      </c>
      <c r="AK29" s="13">
        <f t="shared" si="8"/>
        <v>8.0399999999999916E-3</v>
      </c>
      <c r="AL29" s="13">
        <f t="shared" si="9"/>
        <v>0.27529999999999999</v>
      </c>
      <c r="AM29" s="4"/>
      <c r="AN29" s="10" t="s">
        <v>43</v>
      </c>
      <c r="AO29" s="12">
        <v>162</v>
      </c>
      <c r="AP29" s="12">
        <v>0.14166999999999999</v>
      </c>
      <c r="AQ29" s="12">
        <v>3.8179999999999999E-2</v>
      </c>
      <c r="AR29" s="12">
        <v>22.95</v>
      </c>
      <c r="AS29" s="12">
        <v>0.04</v>
      </c>
      <c r="AT29" s="12">
        <v>0.26</v>
      </c>
      <c r="AU29" s="12"/>
      <c r="AW29" s="15" t="str">
        <f t="shared" si="0"/>
        <v>S</v>
      </c>
      <c r="AX29" s="16">
        <f t="shared" si="10"/>
        <v>0</v>
      </c>
      <c r="AY29" s="17">
        <f t="shared" si="11"/>
        <v>0</v>
      </c>
      <c r="AZ29" s="18">
        <f t="shared" si="12"/>
        <v>0</v>
      </c>
      <c r="BA29" s="17">
        <f t="shared" si="13"/>
        <v>0</v>
      </c>
      <c r="BB29" s="18">
        <f t="shared" si="14"/>
        <v>0</v>
      </c>
      <c r="BC29" s="17">
        <f t="shared" si="15"/>
        <v>0</v>
      </c>
    </row>
    <row r="30" spans="1:55" ht="15.75" x14ac:dyDescent="0.25">
      <c r="A30" s="10" t="s">
        <v>44</v>
      </c>
      <c r="B30" s="12">
        <v>0</v>
      </c>
      <c r="C30" s="12" t="s">
        <v>56</v>
      </c>
      <c r="D30" s="12" t="s">
        <v>56</v>
      </c>
      <c r="E30" s="12" t="s">
        <v>56</v>
      </c>
      <c r="F30" s="12" t="s">
        <v>56</v>
      </c>
      <c r="G30" s="12" t="s">
        <v>56</v>
      </c>
      <c r="H30" s="12" t="s">
        <v>44</v>
      </c>
      <c r="I30" s="12"/>
      <c r="J30" s="13" t="str">
        <f t="shared" si="1"/>
        <v/>
      </c>
      <c r="K30" s="13" t="str">
        <f t="shared" si="2"/>
        <v/>
      </c>
      <c r="L30" s="13" t="str">
        <f t="shared" si="3"/>
        <v/>
      </c>
      <c r="N30" s="10" t="s">
        <v>44</v>
      </c>
      <c r="O30" s="12">
        <v>0</v>
      </c>
      <c r="P30" s="12" t="s">
        <v>56</v>
      </c>
      <c r="Q30" s="12" t="s">
        <v>56</v>
      </c>
      <c r="R30" s="12" t="s">
        <v>56</v>
      </c>
      <c r="S30" s="12" t="s">
        <v>56</v>
      </c>
      <c r="T30" s="12" t="s">
        <v>56</v>
      </c>
      <c r="U30" s="12" t="s">
        <v>44</v>
      </c>
      <c r="V30" s="12"/>
      <c r="W30" s="13" t="str">
        <f t="shared" si="4"/>
        <v/>
      </c>
      <c r="X30" s="13" t="str">
        <f t="shared" si="5"/>
        <v/>
      </c>
      <c r="Y30" s="13" t="str">
        <f t="shared" si="6"/>
        <v/>
      </c>
      <c r="AA30" s="10" t="s">
        <v>44</v>
      </c>
      <c r="AB30" s="12">
        <v>0</v>
      </c>
      <c r="AC30" s="12" t="s">
        <v>56</v>
      </c>
      <c r="AD30" s="12" t="s">
        <v>56</v>
      </c>
      <c r="AE30" s="12" t="s">
        <v>56</v>
      </c>
      <c r="AF30" s="12" t="s">
        <v>56</v>
      </c>
      <c r="AG30" s="12" t="s">
        <v>56</v>
      </c>
      <c r="AH30" s="12" t="s">
        <v>44</v>
      </c>
      <c r="AI30" s="4"/>
      <c r="AJ30" s="13" t="str">
        <f t="shared" si="7"/>
        <v/>
      </c>
      <c r="AK30" s="13" t="str">
        <f t="shared" si="8"/>
        <v/>
      </c>
      <c r="AL30" s="13" t="str">
        <f t="shared" si="9"/>
        <v/>
      </c>
      <c r="AM30" s="4"/>
      <c r="AN30" s="10" t="s">
        <v>44</v>
      </c>
      <c r="AO30" s="12">
        <v>0</v>
      </c>
      <c r="AP30" s="12" t="s">
        <v>56</v>
      </c>
      <c r="AQ30" s="12" t="s">
        <v>56</v>
      </c>
      <c r="AR30" s="12" t="s">
        <v>56</v>
      </c>
      <c r="AS30" s="12" t="s">
        <v>56</v>
      </c>
      <c r="AT30" s="12" t="s">
        <v>56</v>
      </c>
      <c r="AU30" s="12"/>
      <c r="AW30" s="15" t="str">
        <f t="shared" si="0"/>
        <v>Co</v>
      </c>
      <c r="AX30" s="16">
        <f t="shared" si="10"/>
        <v>0</v>
      </c>
      <c r="AY30" s="17">
        <f t="shared" si="11"/>
        <v>0</v>
      </c>
      <c r="AZ30" s="18" t="str">
        <f t="shared" si="12"/>
        <v>.</v>
      </c>
      <c r="BA30" s="17" t="str">
        <f t="shared" si="13"/>
        <v>.</v>
      </c>
      <c r="BB30" s="18" t="str">
        <f t="shared" si="14"/>
        <v>.</v>
      </c>
      <c r="BC30" s="17" t="str">
        <f t="shared" si="15"/>
        <v>.</v>
      </c>
    </row>
    <row r="31" spans="1:55" ht="15.75" x14ac:dyDescent="0.25">
      <c r="A31" s="10" t="s">
        <v>45</v>
      </c>
      <c r="B31" s="12">
        <v>144</v>
      </c>
      <c r="C31" s="12">
        <v>10.874370000000001</v>
      </c>
      <c r="D31" s="12">
        <v>8.8510100000000005</v>
      </c>
      <c r="E31" s="12">
        <v>1566</v>
      </c>
      <c r="F31" s="12">
        <v>3</v>
      </c>
      <c r="G31" s="12">
        <v>64.55</v>
      </c>
      <c r="H31" s="12" t="s">
        <v>45</v>
      </c>
      <c r="I31" s="12"/>
      <c r="J31" s="13">
        <f t="shared" si="1"/>
        <v>30.978535000000001</v>
      </c>
      <c r="K31" s="13">
        <f t="shared" si="2"/>
        <v>-20.104165000000002</v>
      </c>
      <c r="L31" s="13">
        <f t="shared" si="3"/>
        <v>41.852905</v>
      </c>
      <c r="N31" s="10" t="s">
        <v>45</v>
      </c>
      <c r="O31" s="12">
        <v>144</v>
      </c>
      <c r="P31" s="12">
        <v>10.874370000000001</v>
      </c>
      <c r="Q31" s="12">
        <v>8.8510100000000005</v>
      </c>
      <c r="R31" s="12">
        <v>1566</v>
      </c>
      <c r="S31" s="12">
        <v>3</v>
      </c>
      <c r="T31" s="12">
        <v>64.55</v>
      </c>
      <c r="U31" s="12" t="s">
        <v>45</v>
      </c>
      <c r="V31" s="12"/>
      <c r="W31" s="13">
        <f t="shared" si="4"/>
        <v>30.978535000000001</v>
      </c>
      <c r="X31" s="13">
        <f t="shared" si="5"/>
        <v>-20.104165000000002</v>
      </c>
      <c r="Y31" s="14">
        <f t="shared" si="6"/>
        <v>41.852905</v>
      </c>
      <c r="AA31" s="10" t="s">
        <v>45</v>
      </c>
      <c r="AB31" s="12">
        <v>141</v>
      </c>
      <c r="AC31" s="12">
        <v>9.8954599999999999</v>
      </c>
      <c r="AD31" s="12">
        <v>5.7183299999999999</v>
      </c>
      <c r="AE31" s="12">
        <v>1395</v>
      </c>
      <c r="AF31" s="12">
        <v>3</v>
      </c>
      <c r="AG31" s="12">
        <v>30.06</v>
      </c>
      <c r="AH31" s="12" t="s">
        <v>45</v>
      </c>
      <c r="AI31" s="4"/>
      <c r="AJ31" s="13">
        <f t="shared" si="7"/>
        <v>20.014154999999999</v>
      </c>
      <c r="AK31" s="13">
        <f t="shared" si="8"/>
        <v>-10.118694999999999</v>
      </c>
      <c r="AL31" s="14">
        <f t="shared" si="9"/>
        <v>29.909614999999999</v>
      </c>
      <c r="AM31" s="4"/>
      <c r="AN31" s="10" t="s">
        <v>45</v>
      </c>
      <c r="AO31" s="12">
        <v>140</v>
      </c>
      <c r="AP31" s="12">
        <v>9.7514299999999992</v>
      </c>
      <c r="AQ31" s="12">
        <v>5.4761699999999998</v>
      </c>
      <c r="AR31" s="12">
        <v>1365</v>
      </c>
      <c r="AS31" s="12">
        <v>3</v>
      </c>
      <c r="AT31" s="12">
        <v>29</v>
      </c>
      <c r="AU31" s="12"/>
      <c r="AW31" s="15" t="str">
        <f t="shared" si="0"/>
        <v>Cu</v>
      </c>
      <c r="AX31" s="16">
        <f t="shared" si="10"/>
        <v>-4</v>
      </c>
      <c r="AY31" s="17">
        <f t="shared" si="11"/>
        <v>-2.7777777777777776E-2</v>
      </c>
      <c r="AZ31" s="18">
        <f t="shared" si="12"/>
        <v>-1.1229400000000016</v>
      </c>
      <c r="BA31" s="17">
        <f t="shared" si="13"/>
        <v>-0.10326483281330334</v>
      </c>
      <c r="BB31" s="18">
        <f t="shared" si="14"/>
        <v>-3.3748400000000007</v>
      </c>
      <c r="BC31" s="17">
        <f t="shared" si="15"/>
        <v>-0.3812943381602778</v>
      </c>
    </row>
    <row r="32" spans="1:55" ht="15.75" x14ac:dyDescent="0.25">
      <c r="A32" s="10" t="s">
        <v>46</v>
      </c>
      <c r="B32" s="12">
        <v>144</v>
      </c>
      <c r="C32" s="12">
        <v>859.16034999999999</v>
      </c>
      <c r="D32" s="12">
        <v>1264</v>
      </c>
      <c r="E32" s="12">
        <v>123719</v>
      </c>
      <c r="F32" s="12">
        <v>50</v>
      </c>
      <c r="G32" s="12">
        <v>11100</v>
      </c>
      <c r="H32" s="12" t="s">
        <v>46</v>
      </c>
      <c r="I32" s="12"/>
      <c r="J32" s="13">
        <f t="shared" si="1"/>
        <v>4424</v>
      </c>
      <c r="K32" s="13">
        <f t="shared" si="2"/>
        <v>-3564.8396499999999</v>
      </c>
      <c r="L32" s="13">
        <f t="shared" si="3"/>
        <v>5283.1603500000001</v>
      </c>
      <c r="N32" s="10" t="s">
        <v>46</v>
      </c>
      <c r="O32" s="12">
        <v>144</v>
      </c>
      <c r="P32" s="12">
        <v>859.16034999999999</v>
      </c>
      <c r="Q32" s="12">
        <v>1264</v>
      </c>
      <c r="R32" s="12">
        <v>123719</v>
      </c>
      <c r="S32" s="12">
        <v>50</v>
      </c>
      <c r="T32" s="12">
        <v>11100</v>
      </c>
      <c r="U32" s="12" t="s">
        <v>46</v>
      </c>
      <c r="V32" s="12"/>
      <c r="W32" s="13">
        <f t="shared" si="4"/>
        <v>4424</v>
      </c>
      <c r="X32" s="13">
        <f t="shared" si="5"/>
        <v>-3564.8396499999999</v>
      </c>
      <c r="Y32" s="14">
        <f t="shared" si="6"/>
        <v>5283.1603500000001</v>
      </c>
      <c r="AA32" s="10" t="s">
        <v>46</v>
      </c>
      <c r="AB32" s="19">
        <v>142</v>
      </c>
      <c r="AC32" s="19">
        <v>748.79641000000004</v>
      </c>
      <c r="AD32" s="19">
        <v>809.22943999999995</v>
      </c>
      <c r="AE32" s="19">
        <v>106329</v>
      </c>
      <c r="AF32" s="19">
        <v>50</v>
      </c>
      <c r="AG32" s="19">
        <v>4940</v>
      </c>
      <c r="AH32" s="19" t="s">
        <v>46</v>
      </c>
      <c r="AI32" s="4"/>
      <c r="AJ32" s="13">
        <f t="shared" si="7"/>
        <v>2832.3030399999998</v>
      </c>
      <c r="AK32" s="13">
        <f t="shared" si="8"/>
        <v>-2083.5066299999999</v>
      </c>
      <c r="AL32" s="14">
        <f t="shared" si="9"/>
        <v>3581.0994499999997</v>
      </c>
      <c r="AM32" s="4"/>
      <c r="AN32" s="10" t="s">
        <v>46</v>
      </c>
      <c r="AO32" s="19">
        <v>140</v>
      </c>
      <c r="AP32" s="19">
        <v>695.35064</v>
      </c>
      <c r="AQ32" s="19">
        <v>676.08723999999995</v>
      </c>
      <c r="AR32" s="19">
        <v>97349</v>
      </c>
      <c r="AS32" s="19">
        <v>50</v>
      </c>
      <c r="AT32" s="19">
        <v>3300</v>
      </c>
      <c r="AU32" s="19"/>
      <c r="AW32" s="15" t="str">
        <f t="shared" si="0"/>
        <v>Fe</v>
      </c>
      <c r="AX32" s="16">
        <f t="shared" si="10"/>
        <v>-4</v>
      </c>
      <c r="AY32" s="17">
        <f t="shared" si="11"/>
        <v>-2.7777777777777776E-2</v>
      </c>
      <c r="AZ32" s="18">
        <f t="shared" si="12"/>
        <v>-163.80971</v>
      </c>
      <c r="BA32" s="17">
        <f t="shared" si="13"/>
        <v>-0.19066255792646855</v>
      </c>
      <c r="BB32" s="18">
        <f t="shared" si="14"/>
        <v>-587.91276000000005</v>
      </c>
      <c r="BC32" s="17">
        <f t="shared" si="15"/>
        <v>-0.46512085443037976</v>
      </c>
    </row>
    <row r="33" spans="1:59" ht="15.75" x14ac:dyDescent="0.25">
      <c r="A33" s="10" t="s">
        <v>47</v>
      </c>
      <c r="B33" s="12">
        <v>144</v>
      </c>
      <c r="C33" s="12">
        <v>69.55</v>
      </c>
      <c r="D33" s="12">
        <v>42.103149999999999</v>
      </c>
      <c r="E33" s="12">
        <v>10015</v>
      </c>
      <c r="F33" s="12">
        <v>10</v>
      </c>
      <c r="G33" s="12">
        <v>299.75</v>
      </c>
      <c r="H33" s="12" t="s">
        <v>47</v>
      </c>
      <c r="I33" s="12"/>
      <c r="J33" s="13">
        <f t="shared" si="1"/>
        <v>147.36102499999998</v>
      </c>
      <c r="K33" s="13">
        <f t="shared" si="2"/>
        <v>-77.811024999999987</v>
      </c>
      <c r="L33" s="13">
        <f t="shared" si="3"/>
        <v>216.911025</v>
      </c>
      <c r="N33" s="10" t="s">
        <v>47</v>
      </c>
      <c r="O33" s="12">
        <v>144</v>
      </c>
      <c r="P33" s="12">
        <v>69.55</v>
      </c>
      <c r="Q33" s="12">
        <v>42.103149999999999</v>
      </c>
      <c r="R33" s="12">
        <v>10015</v>
      </c>
      <c r="S33" s="12">
        <v>10</v>
      </c>
      <c r="T33" s="12">
        <v>299.75</v>
      </c>
      <c r="U33" s="12" t="s">
        <v>47</v>
      </c>
      <c r="V33" s="12"/>
      <c r="W33" s="13">
        <f t="shared" si="4"/>
        <v>147.36102499999998</v>
      </c>
      <c r="X33" s="13">
        <f t="shared" si="5"/>
        <v>-77.811024999999987</v>
      </c>
      <c r="Y33" s="14">
        <f t="shared" si="6"/>
        <v>216.911025</v>
      </c>
      <c r="AA33" s="10" t="s">
        <v>47</v>
      </c>
      <c r="AB33" s="12">
        <v>143</v>
      </c>
      <c r="AC33" s="12">
        <v>67.940209999999993</v>
      </c>
      <c r="AD33" s="12">
        <v>37.541530000000002</v>
      </c>
      <c r="AE33" s="12">
        <v>9715</v>
      </c>
      <c r="AF33" s="12">
        <v>10</v>
      </c>
      <c r="AG33" s="12">
        <v>171</v>
      </c>
      <c r="AH33" s="12" t="s">
        <v>47</v>
      </c>
      <c r="AI33" s="4"/>
      <c r="AJ33" s="13">
        <f t="shared" si="7"/>
        <v>131.395355</v>
      </c>
      <c r="AK33" s="13">
        <f t="shared" si="8"/>
        <v>-63.455145000000002</v>
      </c>
      <c r="AL33" s="13">
        <f t="shared" si="9"/>
        <v>199.33556499999997</v>
      </c>
      <c r="AM33" s="4"/>
      <c r="AN33" s="10" t="s">
        <v>47</v>
      </c>
      <c r="AO33" s="12">
        <v>143</v>
      </c>
      <c r="AP33" s="12">
        <v>67.940209999999993</v>
      </c>
      <c r="AQ33" s="12">
        <v>37.541530000000002</v>
      </c>
      <c r="AR33" s="12">
        <v>9715</v>
      </c>
      <c r="AS33" s="12">
        <v>10</v>
      </c>
      <c r="AT33" s="12">
        <v>171</v>
      </c>
      <c r="AU33" s="12"/>
      <c r="AW33" s="15" t="str">
        <f t="shared" si="0"/>
        <v>Mn</v>
      </c>
      <c r="AX33" s="16">
        <f t="shared" si="10"/>
        <v>-1</v>
      </c>
      <c r="AY33" s="17">
        <f t="shared" si="11"/>
        <v>-6.9444444444444441E-3</v>
      </c>
      <c r="AZ33" s="18">
        <f t="shared" si="12"/>
        <v>-1.6097900000000038</v>
      </c>
      <c r="BA33" s="17">
        <f t="shared" si="13"/>
        <v>-2.3145794392523421E-2</v>
      </c>
      <c r="BB33" s="18">
        <f t="shared" si="14"/>
        <v>-4.5616199999999978</v>
      </c>
      <c r="BC33" s="17">
        <f t="shared" si="15"/>
        <v>-0.10834391251010905</v>
      </c>
    </row>
    <row r="34" spans="1:59" ht="15.75" x14ac:dyDescent="0.25">
      <c r="A34" s="10" t="s">
        <v>48</v>
      </c>
      <c r="B34" s="12">
        <v>1</v>
      </c>
      <c r="C34" s="12">
        <v>0.1</v>
      </c>
      <c r="D34" s="12" t="s">
        <v>56</v>
      </c>
      <c r="E34" s="12">
        <v>0.1</v>
      </c>
      <c r="F34" s="12">
        <v>0.1</v>
      </c>
      <c r="G34" s="12">
        <v>0.1</v>
      </c>
      <c r="H34" s="12" t="s">
        <v>48</v>
      </c>
      <c r="I34" s="12"/>
      <c r="J34" s="13" t="str">
        <f t="shared" si="1"/>
        <v/>
      </c>
      <c r="K34" s="13" t="str">
        <f t="shared" si="2"/>
        <v/>
      </c>
      <c r="L34" s="13" t="str">
        <f t="shared" si="3"/>
        <v/>
      </c>
      <c r="N34" s="10" t="s">
        <v>48</v>
      </c>
      <c r="O34" s="12">
        <v>1</v>
      </c>
      <c r="P34" s="12">
        <v>0.1</v>
      </c>
      <c r="Q34" s="12" t="s">
        <v>56</v>
      </c>
      <c r="R34" s="12">
        <v>0.1</v>
      </c>
      <c r="S34" s="12">
        <v>0.1</v>
      </c>
      <c r="T34" s="12">
        <v>0.1</v>
      </c>
      <c r="U34" s="12" t="s">
        <v>48</v>
      </c>
      <c r="V34" s="12"/>
      <c r="W34" s="13" t="str">
        <f t="shared" si="4"/>
        <v/>
      </c>
      <c r="X34" s="13" t="str">
        <f t="shared" si="5"/>
        <v/>
      </c>
      <c r="Y34" s="13" t="str">
        <f t="shared" si="6"/>
        <v/>
      </c>
      <c r="AA34" s="10" t="s">
        <v>48</v>
      </c>
      <c r="AB34" s="12">
        <v>1</v>
      </c>
      <c r="AC34" s="12">
        <v>0.1</v>
      </c>
      <c r="AD34" s="12" t="s">
        <v>56</v>
      </c>
      <c r="AE34" s="12">
        <v>0.1</v>
      </c>
      <c r="AF34" s="12">
        <v>0.1</v>
      </c>
      <c r="AG34" s="12">
        <v>0.1</v>
      </c>
      <c r="AH34" s="12" t="s">
        <v>48</v>
      </c>
      <c r="AI34" s="4"/>
      <c r="AJ34" s="13" t="str">
        <f t="shared" si="7"/>
        <v/>
      </c>
      <c r="AK34" s="13" t="str">
        <f t="shared" si="8"/>
        <v/>
      </c>
      <c r="AL34" s="13" t="str">
        <f t="shared" si="9"/>
        <v/>
      </c>
      <c r="AM34" s="4"/>
      <c r="AN34" s="10" t="s">
        <v>48</v>
      </c>
      <c r="AO34" s="12">
        <v>1</v>
      </c>
      <c r="AP34" s="12">
        <v>0.1</v>
      </c>
      <c r="AQ34" s="12" t="s">
        <v>56</v>
      </c>
      <c r="AR34" s="12">
        <v>0.1</v>
      </c>
      <c r="AS34" s="12">
        <v>0.1</v>
      </c>
      <c r="AT34" s="12">
        <v>0.1</v>
      </c>
      <c r="AU34" s="12"/>
      <c r="AW34" s="15" t="str">
        <f t="shared" si="0"/>
        <v>Se</v>
      </c>
      <c r="AX34" s="16">
        <f t="shared" si="10"/>
        <v>0</v>
      </c>
      <c r="AY34" s="17">
        <f t="shared" si="11"/>
        <v>0</v>
      </c>
      <c r="AZ34" s="18">
        <f t="shared" si="12"/>
        <v>0</v>
      </c>
      <c r="BA34" s="17">
        <f t="shared" si="13"/>
        <v>0</v>
      </c>
      <c r="BB34" s="18" t="str">
        <f t="shared" si="14"/>
        <v>.</v>
      </c>
      <c r="BC34" s="17" t="str">
        <f t="shared" si="15"/>
        <v>.</v>
      </c>
    </row>
    <row r="35" spans="1:59" ht="15.75" x14ac:dyDescent="0.25">
      <c r="A35" s="10" t="s">
        <v>49</v>
      </c>
      <c r="B35" s="12">
        <v>144</v>
      </c>
      <c r="C35" s="12">
        <v>28.774930000000001</v>
      </c>
      <c r="D35" s="12">
        <v>14.15469</v>
      </c>
      <c r="E35" s="12">
        <v>4144</v>
      </c>
      <c r="F35" s="12">
        <v>6</v>
      </c>
      <c r="G35" s="12">
        <v>99</v>
      </c>
      <c r="H35" s="12" t="s">
        <v>49</v>
      </c>
      <c r="I35" s="12"/>
      <c r="J35" s="13">
        <f t="shared" si="1"/>
        <v>49.541415000000001</v>
      </c>
      <c r="K35" s="13">
        <f t="shared" si="2"/>
        <v>-20.766484999999999</v>
      </c>
      <c r="L35" s="13">
        <f t="shared" si="3"/>
        <v>78.316344999999998</v>
      </c>
      <c r="N35" s="10" t="s">
        <v>49</v>
      </c>
      <c r="O35" s="12">
        <v>144</v>
      </c>
      <c r="P35" s="12">
        <v>28.774930000000001</v>
      </c>
      <c r="Q35" s="12">
        <v>14.15469</v>
      </c>
      <c r="R35" s="12">
        <v>4144</v>
      </c>
      <c r="S35" s="12">
        <v>6</v>
      </c>
      <c r="T35" s="12">
        <v>99</v>
      </c>
      <c r="U35" s="12" t="s">
        <v>49</v>
      </c>
      <c r="V35" s="12"/>
      <c r="W35" s="13">
        <f t="shared" si="4"/>
        <v>49.541415000000001</v>
      </c>
      <c r="X35" s="13">
        <f t="shared" si="5"/>
        <v>-20.766484999999999</v>
      </c>
      <c r="Y35" s="14">
        <f t="shared" si="6"/>
        <v>78.316344999999998</v>
      </c>
      <c r="AA35" s="10" t="s">
        <v>49</v>
      </c>
      <c r="AB35" s="12">
        <v>141</v>
      </c>
      <c r="AC35" s="12">
        <v>27.557379999999998</v>
      </c>
      <c r="AD35" s="12">
        <v>11.4529</v>
      </c>
      <c r="AE35" s="12">
        <v>3886</v>
      </c>
      <c r="AF35" s="12">
        <v>6</v>
      </c>
      <c r="AG35" s="12">
        <v>63</v>
      </c>
      <c r="AH35" s="12" t="s">
        <v>49</v>
      </c>
      <c r="AI35" s="4"/>
      <c r="AJ35" s="13">
        <f t="shared" si="7"/>
        <v>40.085149999999999</v>
      </c>
      <c r="AK35" s="13">
        <f t="shared" si="8"/>
        <v>-12.52777</v>
      </c>
      <c r="AL35" s="13">
        <f t="shared" si="9"/>
        <v>67.642529999999994</v>
      </c>
      <c r="AM35" s="4"/>
      <c r="AN35" s="10" t="s">
        <v>49</v>
      </c>
      <c r="AO35" s="12">
        <v>141</v>
      </c>
      <c r="AP35" s="12">
        <v>27.557379999999998</v>
      </c>
      <c r="AQ35" s="12">
        <v>11.4529</v>
      </c>
      <c r="AR35" s="12">
        <v>3886</v>
      </c>
      <c r="AS35" s="12">
        <v>6</v>
      </c>
      <c r="AT35" s="12">
        <v>63</v>
      </c>
      <c r="AU35" s="12"/>
      <c r="AW35" s="15" t="str">
        <f t="shared" si="0"/>
        <v>Zn</v>
      </c>
      <c r="AX35" s="16">
        <f t="shared" si="10"/>
        <v>-3</v>
      </c>
      <c r="AY35" s="17">
        <f t="shared" si="11"/>
        <v>-2.0833333333333332E-2</v>
      </c>
      <c r="AZ35" s="18">
        <f t="shared" si="12"/>
        <v>-1.2175500000000028</v>
      </c>
      <c r="BA35" s="17">
        <f t="shared" si="13"/>
        <v>-4.2312874436184651E-2</v>
      </c>
      <c r="BB35" s="18">
        <f t="shared" si="14"/>
        <v>-2.7017900000000008</v>
      </c>
      <c r="BC35" s="17">
        <f t="shared" si="15"/>
        <v>-0.19087595701495411</v>
      </c>
    </row>
    <row r="36" spans="1:59" ht="15.75" x14ac:dyDescent="0.25">
      <c r="A36" s="10"/>
      <c r="B36" s="12"/>
      <c r="C36" s="12"/>
      <c r="D36" s="12"/>
      <c r="E36" s="12"/>
      <c r="F36" s="12"/>
      <c r="G36" s="12"/>
      <c r="H36" s="12"/>
      <c r="I36" s="12"/>
      <c r="J36" s="13"/>
      <c r="K36" s="13"/>
      <c r="L36" s="13"/>
      <c r="N36" s="10"/>
      <c r="O36" s="12"/>
      <c r="P36" s="12"/>
      <c r="Q36" s="12"/>
      <c r="R36" s="12"/>
      <c r="S36" s="12"/>
      <c r="T36" s="12"/>
      <c r="U36" s="12"/>
      <c r="V36" s="12"/>
      <c r="W36" s="13"/>
      <c r="X36" s="13"/>
      <c r="Y36" s="14"/>
      <c r="AA36" s="10"/>
      <c r="AB36" s="12"/>
      <c r="AC36" s="12"/>
      <c r="AD36" s="12"/>
      <c r="AE36" s="12"/>
      <c r="AF36" s="12"/>
      <c r="AG36" s="12"/>
      <c r="AH36" s="12"/>
      <c r="AI36" s="4"/>
      <c r="AJ36" s="13"/>
      <c r="AK36" s="13"/>
      <c r="AL36" s="13"/>
      <c r="AM36" s="4"/>
      <c r="AN36" s="10"/>
      <c r="AO36" s="12"/>
      <c r="AP36" s="12"/>
      <c r="AQ36" s="12"/>
      <c r="AR36" s="12"/>
      <c r="AS36" s="12"/>
      <c r="AT36" s="12"/>
      <c r="AU36" s="12"/>
      <c r="AW36" s="15"/>
      <c r="AX36" s="16"/>
      <c r="AY36" s="17"/>
      <c r="AZ36" s="18"/>
      <c r="BA36" s="17"/>
      <c r="BB36" s="18"/>
      <c r="BC36" s="17"/>
    </row>
    <row r="38" spans="1:59" x14ac:dyDescent="0.2">
      <c r="O38" s="20"/>
      <c r="P38" s="20"/>
      <c r="Q38" s="20"/>
    </row>
    <row r="39" spans="1:59" ht="15" thickBot="1" x14ac:dyDescent="0.25"/>
    <row r="40" spans="1:59" ht="15" customHeight="1" x14ac:dyDescent="0.2">
      <c r="N40" s="5" t="s">
        <v>51</v>
      </c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N40" s="5" t="s">
        <v>51</v>
      </c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</row>
    <row r="41" spans="1:59" ht="15" customHeight="1" x14ac:dyDescent="0.2">
      <c r="N41" s="21" t="s">
        <v>52</v>
      </c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N41" s="21" t="s">
        <v>52</v>
      </c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</row>
    <row r="42" spans="1:59" ht="15" customHeight="1" x14ac:dyDescent="0.2">
      <c r="N42" s="21" t="s">
        <v>53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N42" s="21" t="s">
        <v>53</v>
      </c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</row>
    <row r="43" spans="1:59" ht="30" x14ac:dyDescent="0.2">
      <c r="N43" s="10"/>
      <c r="O43" s="11" t="s">
        <v>21</v>
      </c>
      <c r="P43" s="11" t="s">
        <v>22</v>
      </c>
      <c r="Q43" s="11" t="s">
        <v>23</v>
      </c>
      <c r="R43" s="11" t="s">
        <v>24</v>
      </c>
      <c r="S43" s="11" t="s">
        <v>25</v>
      </c>
      <c r="T43" s="11" t="s">
        <v>26</v>
      </c>
      <c r="U43" s="11" t="s">
        <v>27</v>
      </c>
      <c r="V43" s="11" t="s">
        <v>28</v>
      </c>
      <c r="W43" s="11" t="s">
        <v>29</v>
      </c>
      <c r="X43" s="11" t="s">
        <v>30</v>
      </c>
      <c r="Y43" s="11" t="s">
        <v>31</v>
      </c>
      <c r="Z43" s="11" t="s">
        <v>32</v>
      </c>
      <c r="AA43" s="11" t="s">
        <v>33</v>
      </c>
      <c r="AB43" s="11" t="s">
        <v>34</v>
      </c>
      <c r="AC43" s="11" t="s">
        <v>35</v>
      </c>
      <c r="AD43" s="11" t="s">
        <v>36</v>
      </c>
      <c r="AE43" s="11" t="s">
        <v>50</v>
      </c>
      <c r="AF43" s="11" t="s">
        <v>37</v>
      </c>
      <c r="AG43" s="11" t="s">
        <v>38</v>
      </c>
      <c r="AN43" s="10"/>
      <c r="AO43" s="11" t="s">
        <v>21</v>
      </c>
      <c r="AP43" s="11" t="s">
        <v>22</v>
      </c>
      <c r="AQ43" s="11" t="s">
        <v>23</v>
      </c>
      <c r="AR43" s="11" t="s">
        <v>24</v>
      </c>
      <c r="AS43" s="11" t="s">
        <v>25</v>
      </c>
      <c r="AT43" s="11" t="s">
        <v>26</v>
      </c>
      <c r="AU43" s="11" t="s">
        <v>27</v>
      </c>
      <c r="AV43" s="11" t="s">
        <v>28</v>
      </c>
      <c r="AW43" s="11" t="s">
        <v>29</v>
      </c>
      <c r="AX43" s="11" t="s">
        <v>30</v>
      </c>
      <c r="AY43" s="11" t="s">
        <v>31</v>
      </c>
      <c r="AZ43" s="11" t="s">
        <v>32</v>
      </c>
      <c r="BA43" s="11" t="s">
        <v>33</v>
      </c>
      <c r="BB43" s="11" t="s">
        <v>34</v>
      </c>
      <c r="BC43" s="11" t="s">
        <v>35</v>
      </c>
      <c r="BD43" s="11" t="s">
        <v>36</v>
      </c>
      <c r="BE43" s="11" t="s">
        <v>50</v>
      </c>
      <c r="BF43" s="11" t="s">
        <v>37</v>
      </c>
      <c r="BG43" s="11" t="s">
        <v>38</v>
      </c>
    </row>
    <row r="44" spans="1:59" ht="15" x14ac:dyDescent="0.2">
      <c r="N44" s="23" t="s">
        <v>21</v>
      </c>
      <c r="O44" s="24">
        <v>1</v>
      </c>
      <c r="P44" s="25">
        <v>-0.15545999999999999</v>
      </c>
      <c r="Q44" s="24">
        <v>6.096E-2</v>
      </c>
      <c r="R44" s="24">
        <v>5.5460000000000002E-2</v>
      </c>
      <c r="S44" s="24">
        <v>5.8970000000000002E-2</v>
      </c>
      <c r="T44" s="24">
        <v>7.4959999999999999E-2</v>
      </c>
      <c r="U44" s="24">
        <v>6.8070000000000006E-2</v>
      </c>
      <c r="V44" s="24">
        <v>5.4059999999999997E-2</v>
      </c>
      <c r="W44" s="24">
        <v>0.26421</v>
      </c>
      <c r="X44" s="24">
        <v>0.18056</v>
      </c>
      <c r="Y44" s="24">
        <v>0.13156999999999999</v>
      </c>
      <c r="Z44" s="24">
        <v>2.4670000000000001E-2</v>
      </c>
      <c r="AA44" s="25">
        <v>-4.3899999999999998E-3</v>
      </c>
      <c r="AB44" s="25">
        <v>-0.14463000000000001</v>
      </c>
      <c r="AC44" s="24">
        <v>0.10944</v>
      </c>
      <c r="AD44" s="24">
        <v>8.7099999999999997E-2</v>
      </c>
      <c r="AE44" s="25">
        <v>-0.21403</v>
      </c>
      <c r="AF44" s="25">
        <v>-0.15493000000000001</v>
      </c>
      <c r="AG44" s="25">
        <v>-2.1270000000000001E-2</v>
      </c>
      <c r="AN44" s="23" t="s">
        <v>21</v>
      </c>
      <c r="AO44" s="24">
        <v>1</v>
      </c>
      <c r="AP44" s="25">
        <v>-0.25169999999999998</v>
      </c>
      <c r="AQ44" s="24">
        <v>1.023E-2</v>
      </c>
      <c r="AR44" s="24">
        <v>4.7600000000000003E-3</v>
      </c>
      <c r="AS44" s="24">
        <v>6.9499999999999996E-3</v>
      </c>
      <c r="AT44" s="24">
        <v>3.2680000000000001E-2</v>
      </c>
      <c r="AU44" s="24">
        <v>2.6759999999999999E-2</v>
      </c>
      <c r="AV44" s="24">
        <v>7.0319999999999994E-2</v>
      </c>
      <c r="AW44" s="24">
        <v>6.0080000000000001E-2</v>
      </c>
      <c r="AX44" s="24">
        <v>0.17277999999999999</v>
      </c>
      <c r="AY44" s="24">
        <v>0.13206999999999999</v>
      </c>
      <c r="AZ44" s="24">
        <v>2.4670000000000001E-2</v>
      </c>
      <c r="BA44" s="25">
        <v>-4.3899999999999998E-3</v>
      </c>
      <c r="BB44" s="25">
        <v>-0.14463000000000001</v>
      </c>
      <c r="BC44" s="24">
        <v>0.10944</v>
      </c>
      <c r="BD44" s="24">
        <v>8.7099999999999997E-2</v>
      </c>
      <c r="BE44" s="25">
        <v>-0.25850000000000001</v>
      </c>
      <c r="BF44" s="25">
        <v>-0.19814000000000001</v>
      </c>
      <c r="BG44" s="25">
        <v>-2.9360000000000001E-2</v>
      </c>
    </row>
    <row r="45" spans="1:59" ht="15" x14ac:dyDescent="0.2">
      <c r="N45" s="23" t="s">
        <v>22</v>
      </c>
      <c r="O45" s="25">
        <v>-0.15545999999999999</v>
      </c>
      <c r="P45" s="24">
        <v>1</v>
      </c>
      <c r="Q45" s="25">
        <v>-0.32535999999999998</v>
      </c>
      <c r="R45" s="25">
        <v>-0.33123999999999998</v>
      </c>
      <c r="S45" s="25">
        <v>-0.32536999999999999</v>
      </c>
      <c r="T45" s="25">
        <v>-0.27112999999999998</v>
      </c>
      <c r="U45" s="25">
        <v>-0.25046000000000002</v>
      </c>
      <c r="V45" s="25">
        <v>-3.2469999999999999E-2</v>
      </c>
      <c r="W45" s="24">
        <v>0.13880000000000001</v>
      </c>
      <c r="X45" s="24">
        <v>0.21196999999999999</v>
      </c>
      <c r="Y45" s="24">
        <v>0.253</v>
      </c>
      <c r="Z45" s="25">
        <v>-6.1219999999999997E-2</v>
      </c>
      <c r="AA45" s="25">
        <v>-0.22070999999999999</v>
      </c>
      <c r="AB45" s="24">
        <v>0.18548999999999999</v>
      </c>
      <c r="AC45" s="25">
        <v>-0.17634</v>
      </c>
      <c r="AD45" s="24">
        <v>4.0820000000000002E-2</v>
      </c>
      <c r="AE45" s="24">
        <v>0.20741999999999999</v>
      </c>
      <c r="AF45" s="24">
        <v>5.4170000000000003E-2</v>
      </c>
      <c r="AG45" s="25">
        <v>-0.33544000000000002</v>
      </c>
      <c r="AN45" s="23" t="s">
        <v>22</v>
      </c>
      <c r="AO45" s="25">
        <v>-0.25169999999999998</v>
      </c>
      <c r="AP45" s="24">
        <v>1</v>
      </c>
      <c r="AQ45" s="25">
        <v>-0.41893999999999998</v>
      </c>
      <c r="AR45" s="25">
        <v>-0.40404000000000001</v>
      </c>
      <c r="AS45" s="25">
        <v>-0.40100999999999998</v>
      </c>
      <c r="AT45" s="25">
        <v>-0.31406000000000001</v>
      </c>
      <c r="AU45" s="25">
        <v>-0.31481999999999999</v>
      </c>
      <c r="AV45" s="24">
        <v>8.4409999999999999E-2</v>
      </c>
      <c r="AW45" s="24">
        <v>0.26161000000000001</v>
      </c>
      <c r="AX45" s="25">
        <v>-3.236E-2</v>
      </c>
      <c r="AY45" s="24">
        <v>6.3799999999999996E-2</v>
      </c>
      <c r="AZ45" s="24">
        <v>2.8899999999999999E-2</v>
      </c>
      <c r="BA45" s="25">
        <v>-0.12177</v>
      </c>
      <c r="BB45" s="24">
        <v>0.20732</v>
      </c>
      <c r="BC45" s="25">
        <v>-0.19361999999999999</v>
      </c>
      <c r="BD45" s="24">
        <v>0.15986</v>
      </c>
      <c r="BE45" s="24">
        <v>0.32385000000000003</v>
      </c>
      <c r="BF45" s="24">
        <v>0.29965999999999998</v>
      </c>
      <c r="BG45" s="25">
        <v>-0.46183000000000002</v>
      </c>
    </row>
    <row r="46" spans="1:59" ht="15" x14ac:dyDescent="0.2">
      <c r="N46" s="23" t="s">
        <v>23</v>
      </c>
      <c r="O46" s="24">
        <v>6.096E-2</v>
      </c>
      <c r="P46" s="25">
        <v>-0.32535999999999998</v>
      </c>
      <c r="Q46" s="24">
        <v>1</v>
      </c>
      <c r="R46" s="24">
        <v>0.98385999999999996</v>
      </c>
      <c r="S46" s="24">
        <v>0.98555000000000004</v>
      </c>
      <c r="T46" s="24">
        <v>0.95521</v>
      </c>
      <c r="U46" s="24">
        <v>0.95399999999999996</v>
      </c>
      <c r="V46" s="24">
        <v>0.26774999999999999</v>
      </c>
      <c r="W46" s="24">
        <v>0.39800000000000002</v>
      </c>
      <c r="X46" s="25">
        <v>-0.47453000000000001</v>
      </c>
      <c r="Y46" s="25">
        <v>-0.51512000000000002</v>
      </c>
      <c r="Z46" s="25">
        <v>-0.72289999999999999</v>
      </c>
      <c r="AA46" s="24">
        <v>0.31828000000000001</v>
      </c>
      <c r="AB46" s="24">
        <v>0.18847</v>
      </c>
      <c r="AC46" s="25">
        <v>-0.20579</v>
      </c>
      <c r="AD46" s="24">
        <v>8.0979999999999996E-2</v>
      </c>
      <c r="AE46" s="25">
        <v>-0.52224000000000004</v>
      </c>
      <c r="AF46" s="24">
        <v>1.583E-2</v>
      </c>
      <c r="AG46" s="24">
        <v>0.22545999999999999</v>
      </c>
      <c r="AN46" s="23" t="s">
        <v>23</v>
      </c>
      <c r="AO46" s="24">
        <v>1.023E-2</v>
      </c>
      <c r="AP46" s="25">
        <v>-0.41893999999999998</v>
      </c>
      <c r="AQ46" s="24">
        <v>1</v>
      </c>
      <c r="AR46" s="24">
        <v>0.98126000000000002</v>
      </c>
      <c r="AS46" s="24">
        <v>0.98319999999999996</v>
      </c>
      <c r="AT46" s="24">
        <v>0.94843</v>
      </c>
      <c r="AU46" s="24">
        <v>0.94889999999999997</v>
      </c>
      <c r="AV46" s="24">
        <v>0.14233000000000001</v>
      </c>
      <c r="AW46" s="25">
        <v>-1.7239999999999998E-2</v>
      </c>
      <c r="AX46" s="25">
        <v>-0.47921999999999998</v>
      </c>
      <c r="AY46" s="25">
        <v>-0.52588999999999997</v>
      </c>
      <c r="AZ46" s="25">
        <v>-0.76163000000000003</v>
      </c>
      <c r="BA46" s="24">
        <v>0.27643000000000001</v>
      </c>
      <c r="BB46" s="24">
        <v>7.2440000000000004E-2</v>
      </c>
      <c r="BC46" s="25">
        <v>-0.10004</v>
      </c>
      <c r="BD46" s="25">
        <v>-3.3640000000000003E-2</v>
      </c>
      <c r="BE46" s="25">
        <v>-0.57057999999999998</v>
      </c>
      <c r="BF46" s="25">
        <v>-5.0619999999999998E-2</v>
      </c>
      <c r="BG46" s="24">
        <v>0.1532</v>
      </c>
    </row>
    <row r="47" spans="1:59" ht="15" x14ac:dyDescent="0.2">
      <c r="N47" s="23" t="s">
        <v>24</v>
      </c>
      <c r="O47" s="24">
        <v>5.5460000000000002E-2</v>
      </c>
      <c r="P47" s="25">
        <v>-0.33123999999999998</v>
      </c>
      <c r="Q47" s="24">
        <v>0.98385999999999996</v>
      </c>
      <c r="R47" s="24">
        <v>1</v>
      </c>
      <c r="S47" s="24">
        <v>0.99953999999999998</v>
      </c>
      <c r="T47" s="24">
        <v>0.96047000000000005</v>
      </c>
      <c r="U47" s="24">
        <v>0.95940999999999999</v>
      </c>
      <c r="V47" s="24">
        <v>0.2198</v>
      </c>
      <c r="W47" s="24">
        <v>0.36659999999999998</v>
      </c>
      <c r="X47" s="25">
        <v>-0.52559</v>
      </c>
      <c r="Y47" s="25">
        <v>-0.58655000000000002</v>
      </c>
      <c r="Z47" s="25">
        <v>-0.70767000000000002</v>
      </c>
      <c r="AA47" s="24">
        <v>0.47475000000000001</v>
      </c>
      <c r="AB47" s="24">
        <v>0.20926</v>
      </c>
      <c r="AC47" s="25">
        <v>-0.23085</v>
      </c>
      <c r="AD47" s="24">
        <v>4.6820000000000001E-2</v>
      </c>
      <c r="AE47" s="25">
        <v>-0.50861999999999996</v>
      </c>
      <c r="AF47" s="25">
        <v>-1.9089999999999999E-2</v>
      </c>
      <c r="AG47" s="24">
        <v>0.31195000000000001</v>
      </c>
      <c r="AN47" s="23" t="s">
        <v>24</v>
      </c>
      <c r="AO47" s="24">
        <v>4.7600000000000003E-3</v>
      </c>
      <c r="AP47" s="25">
        <v>-0.40404000000000001</v>
      </c>
      <c r="AQ47" s="24">
        <v>0.98126000000000002</v>
      </c>
      <c r="AR47" s="24">
        <v>1</v>
      </c>
      <c r="AS47" s="24">
        <v>0.99955000000000005</v>
      </c>
      <c r="AT47" s="24">
        <v>0.95448999999999995</v>
      </c>
      <c r="AU47" s="24">
        <v>0.95489000000000002</v>
      </c>
      <c r="AV47" s="24">
        <v>9.8449999999999996E-2</v>
      </c>
      <c r="AW47" s="25">
        <v>-4.0399999999999998E-2</v>
      </c>
      <c r="AX47" s="25">
        <v>-0.53842999999999996</v>
      </c>
      <c r="AY47" s="25">
        <v>-0.6028</v>
      </c>
      <c r="AZ47" s="25">
        <v>-0.74082000000000003</v>
      </c>
      <c r="BA47" s="24">
        <v>0.44788</v>
      </c>
      <c r="BB47" s="24">
        <v>0.10238</v>
      </c>
      <c r="BC47" s="25">
        <v>-0.13436000000000001</v>
      </c>
      <c r="BD47" s="25">
        <v>-6.7699999999999996E-2</v>
      </c>
      <c r="BE47" s="25">
        <v>-0.55503000000000002</v>
      </c>
      <c r="BF47" s="25">
        <v>-8.5040000000000004E-2</v>
      </c>
      <c r="BG47" s="24">
        <v>0.25380000000000003</v>
      </c>
    </row>
    <row r="48" spans="1:59" ht="15" x14ac:dyDescent="0.2">
      <c r="N48" s="23" t="s">
        <v>25</v>
      </c>
      <c r="O48" s="24">
        <v>5.8970000000000002E-2</v>
      </c>
      <c r="P48" s="25">
        <v>-0.32536999999999999</v>
      </c>
      <c r="Q48" s="24">
        <v>0.98555000000000004</v>
      </c>
      <c r="R48" s="24">
        <v>0.99953999999999998</v>
      </c>
      <c r="S48" s="24">
        <v>1</v>
      </c>
      <c r="T48" s="24">
        <v>0.96062999999999998</v>
      </c>
      <c r="U48" s="24">
        <v>0.95942000000000005</v>
      </c>
      <c r="V48" s="24">
        <v>0.22264999999999999</v>
      </c>
      <c r="W48" s="24">
        <v>0.38634000000000002</v>
      </c>
      <c r="X48" s="25">
        <v>-0.51188999999999996</v>
      </c>
      <c r="Y48" s="25">
        <v>-0.57323000000000002</v>
      </c>
      <c r="Z48" s="25">
        <v>-0.70306999999999997</v>
      </c>
      <c r="AA48" s="24">
        <v>0.46410000000000001</v>
      </c>
      <c r="AB48" s="24">
        <v>0.21309</v>
      </c>
      <c r="AC48" s="25">
        <v>-0.23405000000000001</v>
      </c>
      <c r="AD48" s="24">
        <v>5.4399999999999997E-2</v>
      </c>
      <c r="AE48" s="25">
        <v>-0.50439000000000001</v>
      </c>
      <c r="AF48" s="25">
        <v>-1.6369999999999999E-2</v>
      </c>
      <c r="AG48" s="24">
        <v>0.30604999999999999</v>
      </c>
      <c r="AN48" s="23" t="s">
        <v>25</v>
      </c>
      <c r="AO48" s="24">
        <v>6.9499999999999996E-3</v>
      </c>
      <c r="AP48" s="25">
        <v>-0.40100999999999998</v>
      </c>
      <c r="AQ48" s="24">
        <v>0.98319999999999996</v>
      </c>
      <c r="AR48" s="24">
        <v>0.99955000000000005</v>
      </c>
      <c r="AS48" s="24">
        <v>1</v>
      </c>
      <c r="AT48" s="24">
        <v>0.95467000000000002</v>
      </c>
      <c r="AU48" s="24">
        <v>0.95513000000000003</v>
      </c>
      <c r="AV48" s="24">
        <v>0.1004</v>
      </c>
      <c r="AW48" s="25">
        <v>-3.5459999999999998E-2</v>
      </c>
      <c r="AX48" s="25">
        <v>-0.52529000000000003</v>
      </c>
      <c r="AY48" s="25">
        <v>-0.59060999999999997</v>
      </c>
      <c r="AZ48" s="25">
        <v>-0.73853000000000002</v>
      </c>
      <c r="BA48" s="24">
        <v>0.43614000000000003</v>
      </c>
      <c r="BB48" s="24">
        <v>0.10419</v>
      </c>
      <c r="BC48" s="25">
        <v>-0.13586999999999999</v>
      </c>
      <c r="BD48" s="25">
        <v>-6.3390000000000002E-2</v>
      </c>
      <c r="BE48" s="25">
        <v>-0.55389999999999995</v>
      </c>
      <c r="BF48" s="25">
        <v>-8.158E-2</v>
      </c>
      <c r="BG48" s="24">
        <v>0.24526999999999999</v>
      </c>
    </row>
    <row r="49" spans="14:59" ht="15" x14ac:dyDescent="0.2">
      <c r="N49" s="23" t="s">
        <v>26</v>
      </c>
      <c r="O49" s="24">
        <v>7.4959999999999999E-2</v>
      </c>
      <c r="P49" s="25">
        <v>-0.27112999999999998</v>
      </c>
      <c r="Q49" s="24">
        <v>0.95521</v>
      </c>
      <c r="R49" s="24">
        <v>0.96047000000000005</v>
      </c>
      <c r="S49" s="24">
        <v>0.96062999999999998</v>
      </c>
      <c r="T49" s="24">
        <v>1</v>
      </c>
      <c r="U49" s="24">
        <v>0.99965000000000004</v>
      </c>
      <c r="V49" s="24">
        <v>0.18820000000000001</v>
      </c>
      <c r="W49" s="24">
        <v>0.37558999999999998</v>
      </c>
      <c r="X49" s="25">
        <v>-0.54608999999999996</v>
      </c>
      <c r="Y49" s="25">
        <v>-0.57228000000000001</v>
      </c>
      <c r="Z49" s="25">
        <v>-0.67352000000000001</v>
      </c>
      <c r="AA49" s="24">
        <v>0.41149999999999998</v>
      </c>
      <c r="AB49" s="24">
        <v>0.24055000000000001</v>
      </c>
      <c r="AC49" s="25">
        <v>-0.26658999999999999</v>
      </c>
      <c r="AD49" s="24">
        <v>3.576E-2</v>
      </c>
      <c r="AE49" s="25">
        <v>-0.49275999999999998</v>
      </c>
      <c r="AF49" s="25">
        <v>-5.2199999999999998E-3</v>
      </c>
      <c r="AG49" s="24">
        <v>0.22441</v>
      </c>
      <c r="AN49" s="23" t="s">
        <v>26</v>
      </c>
      <c r="AO49" s="24">
        <v>3.2680000000000001E-2</v>
      </c>
      <c r="AP49" s="25">
        <v>-0.31406000000000001</v>
      </c>
      <c r="AQ49" s="24">
        <v>0.94843</v>
      </c>
      <c r="AR49" s="24">
        <v>0.95448999999999995</v>
      </c>
      <c r="AS49" s="24">
        <v>0.95467000000000002</v>
      </c>
      <c r="AT49" s="24">
        <v>1</v>
      </c>
      <c r="AU49" s="24">
        <v>0.99973000000000001</v>
      </c>
      <c r="AV49" s="24">
        <v>7.7869999999999995E-2</v>
      </c>
      <c r="AW49" s="24">
        <v>2.0760000000000001E-2</v>
      </c>
      <c r="AX49" s="25">
        <v>-0.55574999999999997</v>
      </c>
      <c r="AY49" s="25">
        <v>-0.58853</v>
      </c>
      <c r="AZ49" s="25">
        <v>-0.66873000000000005</v>
      </c>
      <c r="BA49" s="24">
        <v>0.38680999999999999</v>
      </c>
      <c r="BB49" s="24">
        <v>0.17144000000000001</v>
      </c>
      <c r="BC49" s="25">
        <v>-0.2046</v>
      </c>
      <c r="BD49" s="25">
        <v>-5.9749999999999998E-2</v>
      </c>
      <c r="BE49" s="25">
        <v>-0.51078000000000001</v>
      </c>
      <c r="BF49" s="25">
        <v>-5.8630000000000002E-2</v>
      </c>
      <c r="BG49" s="24">
        <v>0.15414</v>
      </c>
    </row>
    <row r="50" spans="14:59" ht="15" x14ac:dyDescent="0.2">
      <c r="N50" s="23" t="s">
        <v>27</v>
      </c>
      <c r="O50" s="24">
        <v>6.8070000000000006E-2</v>
      </c>
      <c r="P50" s="25">
        <v>-0.25046000000000002</v>
      </c>
      <c r="Q50" s="24">
        <v>0.95399999999999996</v>
      </c>
      <c r="R50" s="24">
        <v>0.95940999999999999</v>
      </c>
      <c r="S50" s="24">
        <v>0.95942000000000005</v>
      </c>
      <c r="T50" s="24">
        <v>0.99965000000000004</v>
      </c>
      <c r="U50" s="24">
        <v>1</v>
      </c>
      <c r="V50" s="24">
        <v>0.18673999999999999</v>
      </c>
      <c r="W50" s="24">
        <v>0.36875000000000002</v>
      </c>
      <c r="X50" s="25">
        <v>-0.54639000000000004</v>
      </c>
      <c r="Y50" s="25">
        <v>-0.57045999999999997</v>
      </c>
      <c r="Z50" s="25">
        <v>-0.69599999999999995</v>
      </c>
      <c r="AA50" s="24">
        <v>0.40326000000000001</v>
      </c>
      <c r="AB50" s="24">
        <v>0.21889</v>
      </c>
      <c r="AC50" s="25">
        <v>-0.24715999999999999</v>
      </c>
      <c r="AD50" s="24">
        <v>2.266E-2</v>
      </c>
      <c r="AE50" s="25">
        <v>-0.51310999999999996</v>
      </c>
      <c r="AF50" s="25">
        <v>-9.9600000000000001E-3</v>
      </c>
      <c r="AG50" s="24">
        <v>0.22078</v>
      </c>
      <c r="AN50" s="23" t="s">
        <v>27</v>
      </c>
      <c r="AO50" s="24">
        <v>2.6759999999999999E-2</v>
      </c>
      <c r="AP50" s="25">
        <v>-0.31481999999999999</v>
      </c>
      <c r="AQ50" s="24">
        <v>0.94889999999999997</v>
      </c>
      <c r="AR50" s="24">
        <v>0.95489000000000002</v>
      </c>
      <c r="AS50" s="24">
        <v>0.95513000000000003</v>
      </c>
      <c r="AT50" s="24">
        <v>0.99973000000000001</v>
      </c>
      <c r="AU50" s="24">
        <v>1</v>
      </c>
      <c r="AV50" s="24">
        <v>7.8390000000000001E-2</v>
      </c>
      <c r="AW50" s="24">
        <v>2.3910000000000001E-2</v>
      </c>
      <c r="AX50" s="25">
        <v>-0.55347000000000002</v>
      </c>
      <c r="AY50" s="25">
        <v>-0.58425000000000005</v>
      </c>
      <c r="AZ50" s="25">
        <v>-0.69198000000000004</v>
      </c>
      <c r="BA50" s="24">
        <v>0.37830999999999998</v>
      </c>
      <c r="BB50" s="24">
        <v>0.14788999999999999</v>
      </c>
      <c r="BC50" s="25">
        <v>-0.1835</v>
      </c>
      <c r="BD50" s="25">
        <v>-7.1510000000000004E-2</v>
      </c>
      <c r="BE50" s="25">
        <v>-0.53161999999999998</v>
      </c>
      <c r="BF50" s="25">
        <v>-6.4500000000000002E-2</v>
      </c>
      <c r="BG50" s="24">
        <v>0.15287000000000001</v>
      </c>
    </row>
    <row r="51" spans="14:59" ht="15" x14ac:dyDescent="0.2">
      <c r="N51" s="23" t="s">
        <v>28</v>
      </c>
      <c r="O51" s="24">
        <v>5.4059999999999997E-2</v>
      </c>
      <c r="P51" s="25">
        <v>-3.2469999999999999E-2</v>
      </c>
      <c r="Q51" s="24">
        <v>0.26774999999999999</v>
      </c>
      <c r="R51" s="24">
        <v>0.2198</v>
      </c>
      <c r="S51" s="24">
        <v>0.22264999999999999</v>
      </c>
      <c r="T51" s="24">
        <v>0.18820000000000001</v>
      </c>
      <c r="U51" s="24">
        <v>0.18673999999999999</v>
      </c>
      <c r="V51" s="24">
        <v>1</v>
      </c>
      <c r="W51" s="24">
        <v>0.27939000000000003</v>
      </c>
      <c r="X51" s="25">
        <v>-0.15292</v>
      </c>
      <c r="Y51" s="25">
        <v>-0.12726999999999999</v>
      </c>
      <c r="Z51" s="25">
        <v>-0.21223</v>
      </c>
      <c r="AA51" s="25">
        <v>-0.11423</v>
      </c>
      <c r="AB51" s="25">
        <v>-0.11443</v>
      </c>
      <c r="AC51" s="24">
        <v>0.13134999999999999</v>
      </c>
      <c r="AD51" s="24">
        <v>0.13524</v>
      </c>
      <c r="AE51" s="24">
        <v>3.329E-2</v>
      </c>
      <c r="AF51" s="25">
        <v>-0.21002000000000001</v>
      </c>
      <c r="AG51" s="24">
        <v>0.15912000000000001</v>
      </c>
      <c r="AN51" s="23" t="s">
        <v>28</v>
      </c>
      <c r="AO51" s="24">
        <v>7.0319999999999994E-2</v>
      </c>
      <c r="AP51" s="24">
        <v>8.4409999999999999E-2</v>
      </c>
      <c r="AQ51" s="24">
        <v>0.14233000000000001</v>
      </c>
      <c r="AR51" s="24">
        <v>9.8449999999999996E-2</v>
      </c>
      <c r="AS51" s="24">
        <v>0.1004</v>
      </c>
      <c r="AT51" s="24">
        <v>7.7869999999999995E-2</v>
      </c>
      <c r="AU51" s="24">
        <v>7.8390000000000001E-2</v>
      </c>
      <c r="AV51" s="24">
        <v>1</v>
      </c>
      <c r="AW51" s="24">
        <v>0.16819000000000001</v>
      </c>
      <c r="AX51" s="25">
        <v>-0.10963000000000001</v>
      </c>
      <c r="AY51" s="25">
        <v>-8.9840000000000003E-2</v>
      </c>
      <c r="AZ51" s="25">
        <v>-0.18715999999999999</v>
      </c>
      <c r="BA51" s="25">
        <v>-0.10791000000000001</v>
      </c>
      <c r="BB51" s="25">
        <v>-0.12074</v>
      </c>
      <c r="BC51" s="24">
        <v>0.13588</v>
      </c>
      <c r="BD51" s="24">
        <v>0.17741000000000001</v>
      </c>
      <c r="BE51" s="24">
        <v>5.1619999999999999E-2</v>
      </c>
      <c r="BF51" s="25">
        <v>-0.19789999999999999</v>
      </c>
      <c r="BG51" s="24">
        <v>1.6979999999999999E-2</v>
      </c>
    </row>
    <row r="52" spans="14:59" ht="15" x14ac:dyDescent="0.2">
      <c r="N52" s="23" t="s">
        <v>29</v>
      </c>
      <c r="O52" s="24">
        <v>0.26421</v>
      </c>
      <c r="P52" s="24">
        <v>0.13880000000000001</v>
      </c>
      <c r="Q52" s="24">
        <v>0.39800000000000002</v>
      </c>
      <c r="R52" s="24">
        <v>0.36659999999999998</v>
      </c>
      <c r="S52" s="24">
        <v>0.38634000000000002</v>
      </c>
      <c r="T52" s="24">
        <v>0.37558999999999998</v>
      </c>
      <c r="U52" s="24">
        <v>0.36875000000000002</v>
      </c>
      <c r="V52" s="24">
        <v>0.27939000000000003</v>
      </c>
      <c r="W52" s="24">
        <v>1</v>
      </c>
      <c r="X52" s="25">
        <v>-6.43E-3</v>
      </c>
      <c r="Y52" s="24">
        <v>5.8819999999999997E-2</v>
      </c>
      <c r="Z52" s="25">
        <v>-0.11055</v>
      </c>
      <c r="AA52" s="24">
        <v>8.8059999999999999E-2</v>
      </c>
      <c r="AB52" s="24">
        <v>0.24853</v>
      </c>
      <c r="AC52" s="25">
        <v>-0.22262999999999999</v>
      </c>
      <c r="AD52" s="24">
        <v>0.35321000000000002</v>
      </c>
      <c r="AE52" s="24">
        <v>9.0840000000000004E-2</v>
      </c>
      <c r="AF52" s="25">
        <v>-7.6399999999999996E-2</v>
      </c>
      <c r="AG52" s="24">
        <v>0.10511</v>
      </c>
      <c r="AN52" s="23" t="s">
        <v>29</v>
      </c>
      <c r="AO52" s="24">
        <v>6.0080000000000001E-2</v>
      </c>
      <c r="AP52" s="24">
        <v>0.26161000000000001</v>
      </c>
      <c r="AQ52" s="25">
        <v>-1.7239999999999998E-2</v>
      </c>
      <c r="AR52" s="25">
        <v>-4.0399999999999998E-2</v>
      </c>
      <c r="AS52" s="25">
        <v>-3.5459999999999998E-2</v>
      </c>
      <c r="AT52" s="24">
        <v>2.0760000000000001E-2</v>
      </c>
      <c r="AU52" s="24">
        <v>2.3910000000000001E-2</v>
      </c>
      <c r="AV52" s="24">
        <v>0.16819000000000001</v>
      </c>
      <c r="AW52" s="24">
        <v>1</v>
      </c>
      <c r="AX52" s="24">
        <v>7.6770000000000005E-2</v>
      </c>
      <c r="AY52" s="24">
        <v>0.12434000000000001</v>
      </c>
      <c r="AZ52" s="24">
        <v>0.1003</v>
      </c>
      <c r="BA52" s="25">
        <v>-0.14745</v>
      </c>
      <c r="BB52" s="24">
        <v>8.7359999999999993E-2</v>
      </c>
      <c r="BC52" s="25">
        <v>-5.5410000000000001E-2</v>
      </c>
      <c r="BD52" s="24">
        <v>0.21751999999999999</v>
      </c>
      <c r="BE52" s="24">
        <v>0.31</v>
      </c>
      <c r="BF52" s="24">
        <v>0.13975000000000001</v>
      </c>
      <c r="BG52" s="25">
        <v>-0.25174000000000002</v>
      </c>
    </row>
    <row r="53" spans="14:59" ht="15" x14ac:dyDescent="0.2">
      <c r="N53" s="23" t="s">
        <v>30</v>
      </c>
      <c r="O53" s="24">
        <v>0.18056</v>
      </c>
      <c r="P53" s="24">
        <v>0.21196999999999999</v>
      </c>
      <c r="Q53" s="25">
        <v>-0.47453000000000001</v>
      </c>
      <c r="R53" s="25">
        <v>-0.52559</v>
      </c>
      <c r="S53" s="25">
        <v>-0.51188999999999996</v>
      </c>
      <c r="T53" s="25">
        <v>-0.54608999999999996</v>
      </c>
      <c r="U53" s="25">
        <v>-0.54639000000000004</v>
      </c>
      <c r="V53" s="25">
        <v>-0.15292</v>
      </c>
      <c r="W53" s="25">
        <v>-6.43E-3</v>
      </c>
      <c r="X53" s="24">
        <v>1</v>
      </c>
      <c r="Y53" s="24">
        <v>0.83840999999999999</v>
      </c>
      <c r="Z53" s="24">
        <v>0.59772999999999998</v>
      </c>
      <c r="AA53" s="25">
        <v>-0.49075999999999997</v>
      </c>
      <c r="AB53" s="25">
        <v>-0.21101</v>
      </c>
      <c r="AC53" s="24">
        <v>0.23815</v>
      </c>
      <c r="AD53" s="24">
        <v>9.9279999999999993E-2</v>
      </c>
      <c r="AE53" s="24">
        <v>0.38968000000000003</v>
      </c>
      <c r="AF53" s="25">
        <v>-0.12246</v>
      </c>
      <c r="AG53" s="25">
        <v>-0.16335</v>
      </c>
      <c r="AN53" s="23" t="s">
        <v>30</v>
      </c>
      <c r="AO53" s="24">
        <v>0.17277999999999999</v>
      </c>
      <c r="AP53" s="25">
        <v>-3.236E-2</v>
      </c>
      <c r="AQ53" s="25">
        <v>-0.47921999999999998</v>
      </c>
      <c r="AR53" s="25">
        <v>-0.53842999999999996</v>
      </c>
      <c r="AS53" s="25">
        <v>-0.52529000000000003</v>
      </c>
      <c r="AT53" s="25">
        <v>-0.55574999999999997</v>
      </c>
      <c r="AU53" s="25">
        <v>-0.55347000000000002</v>
      </c>
      <c r="AV53" s="25">
        <v>-0.10963000000000001</v>
      </c>
      <c r="AW53" s="24">
        <v>7.6770000000000005E-2</v>
      </c>
      <c r="AX53" s="24">
        <v>1</v>
      </c>
      <c r="AY53" s="24">
        <v>0.85509000000000002</v>
      </c>
      <c r="AZ53" s="24">
        <v>0.59772999999999998</v>
      </c>
      <c r="BA53" s="25">
        <v>-0.50724000000000002</v>
      </c>
      <c r="BB53" s="25">
        <v>-0.21101</v>
      </c>
      <c r="BC53" s="24">
        <v>0.23815</v>
      </c>
      <c r="BD53" s="24">
        <v>0.11175</v>
      </c>
      <c r="BE53" s="24">
        <v>0.36248999999999998</v>
      </c>
      <c r="BF53" s="25">
        <v>-0.15967000000000001</v>
      </c>
      <c r="BG53" s="25">
        <v>-0.14102999999999999</v>
      </c>
    </row>
    <row r="54" spans="14:59" ht="15" x14ac:dyDescent="0.2">
      <c r="N54" s="23" t="s">
        <v>32</v>
      </c>
      <c r="O54" s="24">
        <v>2.4670000000000001E-2</v>
      </c>
      <c r="P54" s="25">
        <v>-6.1219999999999997E-2</v>
      </c>
      <c r="Q54" s="25">
        <v>-0.72289999999999999</v>
      </c>
      <c r="R54" s="25">
        <v>-0.70767000000000002</v>
      </c>
      <c r="S54" s="25">
        <v>-0.70306999999999997</v>
      </c>
      <c r="T54" s="25">
        <v>-0.67352000000000001</v>
      </c>
      <c r="U54" s="25">
        <v>-0.69599999999999995</v>
      </c>
      <c r="V54" s="25">
        <v>-0.21223</v>
      </c>
      <c r="W54" s="25">
        <v>-0.11055</v>
      </c>
      <c r="X54" s="24">
        <v>0.59772999999999998</v>
      </c>
      <c r="Y54" s="24">
        <v>0.67274</v>
      </c>
      <c r="Z54" s="24">
        <v>1</v>
      </c>
      <c r="AA54" s="25">
        <v>-0.32063999999999998</v>
      </c>
      <c r="AB54" s="25">
        <v>-0.16084000000000001</v>
      </c>
      <c r="AC54" s="24">
        <v>0.18364</v>
      </c>
      <c r="AD54" s="25">
        <v>-8.7770000000000001E-2</v>
      </c>
      <c r="AE54" s="24">
        <v>0.57306000000000001</v>
      </c>
      <c r="AF54" s="24">
        <v>0.27192</v>
      </c>
      <c r="AG54" s="25">
        <v>-0.24060999999999999</v>
      </c>
      <c r="AN54" s="23" t="s">
        <v>32</v>
      </c>
      <c r="AO54" s="24">
        <v>2.4670000000000001E-2</v>
      </c>
      <c r="AP54" s="24">
        <v>2.8899999999999999E-2</v>
      </c>
      <c r="AQ54" s="25">
        <v>-0.76163000000000003</v>
      </c>
      <c r="AR54" s="25">
        <v>-0.74082000000000003</v>
      </c>
      <c r="AS54" s="25">
        <v>-0.73853000000000002</v>
      </c>
      <c r="AT54" s="25">
        <v>-0.66873000000000005</v>
      </c>
      <c r="AU54" s="25">
        <v>-0.69198000000000004</v>
      </c>
      <c r="AV54" s="25">
        <v>-0.18715999999999999</v>
      </c>
      <c r="AW54" s="24">
        <v>0.1003</v>
      </c>
      <c r="AX54" s="24">
        <v>0.59772999999999998</v>
      </c>
      <c r="AY54" s="24">
        <v>0.67274</v>
      </c>
      <c r="AZ54" s="24">
        <v>1</v>
      </c>
      <c r="BA54" s="25">
        <v>-0.32063999999999998</v>
      </c>
      <c r="BB54" s="25">
        <v>-0.16084000000000001</v>
      </c>
      <c r="BC54" s="24">
        <v>0.18364</v>
      </c>
      <c r="BD54" s="25">
        <v>-8.7770000000000001E-2</v>
      </c>
      <c r="BE54" s="24">
        <v>0.54883999999999999</v>
      </c>
      <c r="BF54" s="24">
        <v>0.27192</v>
      </c>
      <c r="BG54" s="25">
        <v>-0.1547</v>
      </c>
    </row>
    <row r="55" spans="14:59" ht="15" x14ac:dyDescent="0.2">
      <c r="N55" s="23" t="s">
        <v>33</v>
      </c>
      <c r="O55" s="25">
        <v>-4.3899999999999998E-3</v>
      </c>
      <c r="P55" s="25">
        <v>-0.22070999999999999</v>
      </c>
      <c r="Q55" s="24">
        <v>0.31828000000000001</v>
      </c>
      <c r="R55" s="24">
        <v>0.47475000000000001</v>
      </c>
      <c r="S55" s="24">
        <v>0.46410000000000001</v>
      </c>
      <c r="T55" s="24">
        <v>0.41149999999999998</v>
      </c>
      <c r="U55" s="24">
        <v>0.40326000000000001</v>
      </c>
      <c r="V55" s="25">
        <v>-0.11423</v>
      </c>
      <c r="W55" s="24">
        <v>8.8059999999999999E-2</v>
      </c>
      <c r="X55" s="25">
        <v>-0.49075999999999997</v>
      </c>
      <c r="Y55" s="25">
        <v>-0.60424999999999995</v>
      </c>
      <c r="Z55" s="25">
        <v>-0.32063999999999998</v>
      </c>
      <c r="AA55" s="24">
        <v>1</v>
      </c>
      <c r="AB55" s="24">
        <v>0.25325999999999999</v>
      </c>
      <c r="AC55" s="25">
        <v>-0.28877000000000003</v>
      </c>
      <c r="AD55" s="25">
        <v>-0.16489999999999999</v>
      </c>
      <c r="AE55" s="25">
        <v>-0.19664999999999999</v>
      </c>
      <c r="AF55" s="25">
        <v>-0.20568</v>
      </c>
      <c r="AG55" s="24">
        <v>0.66823999999999995</v>
      </c>
      <c r="AN55" s="23" t="s">
        <v>33</v>
      </c>
      <c r="AO55" s="25">
        <v>-4.3899999999999998E-3</v>
      </c>
      <c r="AP55" s="25">
        <v>-0.12177</v>
      </c>
      <c r="AQ55" s="24">
        <v>0.27643000000000001</v>
      </c>
      <c r="AR55" s="24">
        <v>0.44788</v>
      </c>
      <c r="AS55" s="24">
        <v>0.43614000000000003</v>
      </c>
      <c r="AT55" s="24">
        <v>0.38680999999999999</v>
      </c>
      <c r="AU55" s="24">
        <v>0.37830999999999998</v>
      </c>
      <c r="AV55" s="25">
        <v>-0.10791000000000001</v>
      </c>
      <c r="AW55" s="25">
        <v>-0.14745</v>
      </c>
      <c r="AX55" s="25">
        <v>-0.50724000000000002</v>
      </c>
      <c r="AY55" s="25">
        <v>-0.59755999999999998</v>
      </c>
      <c r="AZ55" s="25">
        <v>-0.32063999999999998</v>
      </c>
      <c r="BA55" s="24">
        <v>1</v>
      </c>
      <c r="BB55" s="24">
        <v>0.25325999999999999</v>
      </c>
      <c r="BC55" s="25">
        <v>-0.28877000000000003</v>
      </c>
      <c r="BD55" s="25">
        <v>-0.16489999999999999</v>
      </c>
      <c r="BE55" s="25">
        <v>-0.21870999999999999</v>
      </c>
      <c r="BF55" s="25">
        <v>-0.21023</v>
      </c>
      <c r="BG55" s="24">
        <v>0.67773000000000005</v>
      </c>
    </row>
    <row r="56" spans="14:59" ht="15" x14ac:dyDescent="0.2">
      <c r="N56" s="23" t="s">
        <v>34</v>
      </c>
      <c r="O56" s="25">
        <v>-0.14463000000000001</v>
      </c>
      <c r="P56" s="24">
        <v>0.18548999999999999</v>
      </c>
      <c r="Q56" s="24">
        <v>0.18847</v>
      </c>
      <c r="R56" s="24">
        <v>0.20926</v>
      </c>
      <c r="S56" s="24">
        <v>0.21309</v>
      </c>
      <c r="T56" s="24">
        <v>0.24055000000000001</v>
      </c>
      <c r="U56" s="24">
        <v>0.21889</v>
      </c>
      <c r="V56" s="25">
        <v>-0.11443</v>
      </c>
      <c r="W56" s="24">
        <v>0.24853</v>
      </c>
      <c r="X56" s="25">
        <v>-0.21101</v>
      </c>
      <c r="Y56" s="25">
        <v>-0.19572000000000001</v>
      </c>
      <c r="Z56" s="25">
        <v>-0.16084000000000001</v>
      </c>
      <c r="AA56" s="24">
        <v>0.25325999999999999</v>
      </c>
      <c r="AB56" s="24">
        <v>1</v>
      </c>
      <c r="AC56" s="25">
        <v>-0.99380999999999997</v>
      </c>
      <c r="AD56" s="24">
        <v>0.38203999999999999</v>
      </c>
      <c r="AE56" s="25">
        <v>-4.4569999999999999E-2</v>
      </c>
      <c r="AF56" s="25">
        <v>-5.6730000000000003E-2</v>
      </c>
      <c r="AG56" s="24">
        <v>0.16123999999999999</v>
      </c>
      <c r="AN56" s="23" t="s">
        <v>34</v>
      </c>
      <c r="AO56" s="25">
        <v>-0.14463000000000001</v>
      </c>
      <c r="AP56" s="24">
        <v>0.20732</v>
      </c>
      <c r="AQ56" s="24">
        <v>7.2440000000000004E-2</v>
      </c>
      <c r="AR56" s="24">
        <v>0.10238</v>
      </c>
      <c r="AS56" s="24">
        <v>0.10419</v>
      </c>
      <c r="AT56" s="24">
        <v>0.17144000000000001</v>
      </c>
      <c r="AU56" s="24">
        <v>0.14788999999999999</v>
      </c>
      <c r="AV56" s="25">
        <v>-0.12074</v>
      </c>
      <c r="AW56" s="24">
        <v>8.7359999999999993E-2</v>
      </c>
      <c r="AX56" s="25">
        <v>-0.21101</v>
      </c>
      <c r="AY56" s="25">
        <v>-0.19572000000000001</v>
      </c>
      <c r="AZ56" s="25">
        <v>-0.16084000000000001</v>
      </c>
      <c r="BA56" s="24">
        <v>0.25325999999999999</v>
      </c>
      <c r="BB56" s="24">
        <v>1</v>
      </c>
      <c r="BC56" s="25">
        <v>-0.99380999999999997</v>
      </c>
      <c r="BD56" s="24">
        <v>0.38203999999999999</v>
      </c>
      <c r="BE56" s="25">
        <v>-3.3550000000000003E-2</v>
      </c>
      <c r="BF56" s="25">
        <v>-5.6730000000000003E-2</v>
      </c>
      <c r="BG56" s="24">
        <v>5.534E-2</v>
      </c>
    </row>
    <row r="57" spans="14:59" ht="15" x14ac:dyDescent="0.2">
      <c r="N57" s="23" t="s">
        <v>35</v>
      </c>
      <c r="O57" s="24">
        <v>0.10944</v>
      </c>
      <c r="P57" s="25">
        <v>-0.17634</v>
      </c>
      <c r="Q57" s="25">
        <v>-0.20579</v>
      </c>
      <c r="R57" s="25">
        <v>-0.23085</v>
      </c>
      <c r="S57" s="25">
        <v>-0.23405000000000001</v>
      </c>
      <c r="T57" s="25">
        <v>-0.26658999999999999</v>
      </c>
      <c r="U57" s="25">
        <v>-0.24715999999999999</v>
      </c>
      <c r="V57" s="24">
        <v>0.13134999999999999</v>
      </c>
      <c r="W57" s="25">
        <v>-0.22262999999999999</v>
      </c>
      <c r="X57" s="24">
        <v>0.23815</v>
      </c>
      <c r="Y57" s="24">
        <v>0.22459999999999999</v>
      </c>
      <c r="Z57" s="24">
        <v>0.18364</v>
      </c>
      <c r="AA57" s="25">
        <v>-0.28877000000000003</v>
      </c>
      <c r="AB57" s="25">
        <v>-0.99380999999999997</v>
      </c>
      <c r="AC57" s="24">
        <v>1</v>
      </c>
      <c r="AD57" s="25">
        <v>-0.35744999999999999</v>
      </c>
      <c r="AE57" s="24">
        <v>0.10662000000000001</v>
      </c>
      <c r="AF57" s="24">
        <v>0.10217</v>
      </c>
      <c r="AG57" s="25">
        <v>-0.16123999999999999</v>
      </c>
      <c r="AN57" s="23" t="s">
        <v>35</v>
      </c>
      <c r="AO57" s="24">
        <v>0.10944</v>
      </c>
      <c r="AP57" s="25">
        <v>-0.19361999999999999</v>
      </c>
      <c r="AQ57" s="25">
        <v>-0.10004</v>
      </c>
      <c r="AR57" s="25">
        <v>-0.13436000000000001</v>
      </c>
      <c r="AS57" s="25">
        <v>-0.13586999999999999</v>
      </c>
      <c r="AT57" s="25">
        <v>-0.2046</v>
      </c>
      <c r="AU57" s="25">
        <v>-0.1835</v>
      </c>
      <c r="AV57" s="24">
        <v>0.13588</v>
      </c>
      <c r="AW57" s="25">
        <v>-5.5410000000000001E-2</v>
      </c>
      <c r="AX57" s="24">
        <v>0.23815</v>
      </c>
      <c r="AY57" s="24">
        <v>0.22459999999999999</v>
      </c>
      <c r="AZ57" s="24">
        <v>0.18364</v>
      </c>
      <c r="BA57" s="25">
        <v>-0.28877000000000003</v>
      </c>
      <c r="BB57" s="25">
        <v>-0.99380999999999997</v>
      </c>
      <c r="BC57" s="24">
        <v>1</v>
      </c>
      <c r="BD57" s="25">
        <v>-0.35744999999999999</v>
      </c>
      <c r="BE57" s="24">
        <v>9.6549999999999997E-2</v>
      </c>
      <c r="BF57" s="24">
        <v>0.10217</v>
      </c>
      <c r="BG57" s="25">
        <v>-5.534E-2</v>
      </c>
    </row>
    <row r="58" spans="14:59" ht="30" x14ac:dyDescent="0.2">
      <c r="N58" s="23" t="s">
        <v>36</v>
      </c>
      <c r="O58" s="24">
        <v>8.7099999999999997E-2</v>
      </c>
      <c r="P58" s="24">
        <v>4.0820000000000002E-2</v>
      </c>
      <c r="Q58" s="24">
        <v>8.0979999999999996E-2</v>
      </c>
      <c r="R58" s="24">
        <v>4.6820000000000001E-2</v>
      </c>
      <c r="S58" s="24">
        <v>5.4399999999999997E-2</v>
      </c>
      <c r="T58" s="24">
        <v>3.576E-2</v>
      </c>
      <c r="U58" s="24">
        <v>2.266E-2</v>
      </c>
      <c r="V58" s="24">
        <v>0.13524</v>
      </c>
      <c r="W58" s="24">
        <v>0.35321000000000002</v>
      </c>
      <c r="X58" s="24">
        <v>9.9279999999999993E-2</v>
      </c>
      <c r="Y58" s="24">
        <v>0.13991000000000001</v>
      </c>
      <c r="Z58" s="25">
        <v>-8.7770000000000001E-2</v>
      </c>
      <c r="AA58" s="25">
        <v>-0.16489999999999999</v>
      </c>
      <c r="AB58" s="24">
        <v>0.38203999999999999</v>
      </c>
      <c r="AC58" s="25">
        <v>-0.35744999999999999</v>
      </c>
      <c r="AD58" s="24">
        <v>1</v>
      </c>
      <c r="AE58" s="25">
        <v>-7.2510000000000005E-2</v>
      </c>
      <c r="AF58" s="25">
        <v>-0.14102000000000001</v>
      </c>
      <c r="AG58" s="25">
        <v>-0.1232</v>
      </c>
      <c r="AN58" s="23" t="s">
        <v>36</v>
      </c>
      <c r="AO58" s="24">
        <v>8.7099999999999997E-2</v>
      </c>
      <c r="AP58" s="24">
        <v>0.15986</v>
      </c>
      <c r="AQ58" s="25">
        <v>-3.3640000000000003E-2</v>
      </c>
      <c r="AR58" s="25">
        <v>-6.7699999999999996E-2</v>
      </c>
      <c r="AS58" s="25">
        <v>-6.3390000000000002E-2</v>
      </c>
      <c r="AT58" s="25">
        <v>-5.9749999999999998E-2</v>
      </c>
      <c r="AU58" s="25">
        <v>-7.1510000000000004E-2</v>
      </c>
      <c r="AV58" s="24">
        <v>0.17741000000000001</v>
      </c>
      <c r="AW58" s="24">
        <v>0.21751999999999999</v>
      </c>
      <c r="AX58" s="24">
        <v>0.11175</v>
      </c>
      <c r="AY58" s="24">
        <v>0.15246000000000001</v>
      </c>
      <c r="AZ58" s="25">
        <v>-8.7770000000000001E-2</v>
      </c>
      <c r="BA58" s="25">
        <v>-0.16489999999999999</v>
      </c>
      <c r="BB58" s="24">
        <v>0.38203999999999999</v>
      </c>
      <c r="BC58" s="25">
        <v>-0.35744999999999999</v>
      </c>
      <c r="BD58" s="24">
        <v>1</v>
      </c>
      <c r="BE58" s="25">
        <v>-6.4180000000000001E-2</v>
      </c>
      <c r="BF58" s="25">
        <v>-0.14102000000000001</v>
      </c>
      <c r="BG58" s="25">
        <v>-0.20377000000000001</v>
      </c>
    </row>
    <row r="59" spans="14:59" ht="15" x14ac:dyDescent="0.2">
      <c r="N59" s="23" t="s">
        <v>50</v>
      </c>
      <c r="O59" s="25">
        <v>-0.21403</v>
      </c>
      <c r="P59" s="24">
        <v>0.20741999999999999</v>
      </c>
      <c r="Q59" s="25">
        <v>-0.52224000000000004</v>
      </c>
      <c r="R59" s="25">
        <v>-0.50861999999999996</v>
      </c>
      <c r="S59" s="25">
        <v>-0.50439000000000001</v>
      </c>
      <c r="T59" s="25">
        <v>-0.49275999999999998</v>
      </c>
      <c r="U59" s="25">
        <v>-0.51310999999999996</v>
      </c>
      <c r="V59" s="24">
        <v>3.329E-2</v>
      </c>
      <c r="W59" s="24">
        <v>9.0840000000000004E-2</v>
      </c>
      <c r="X59" s="24">
        <v>0.38968000000000003</v>
      </c>
      <c r="Y59" s="24">
        <v>0.44316</v>
      </c>
      <c r="Z59" s="24">
        <v>0.57306000000000001</v>
      </c>
      <c r="AA59" s="25">
        <v>-0.19664999999999999</v>
      </c>
      <c r="AB59" s="25">
        <v>-4.4569999999999999E-2</v>
      </c>
      <c r="AC59" s="24">
        <v>0.10662000000000001</v>
      </c>
      <c r="AD59" s="25">
        <v>-7.2510000000000005E-2</v>
      </c>
      <c r="AE59" s="24">
        <v>1</v>
      </c>
      <c r="AF59" s="24">
        <v>0.46925</v>
      </c>
      <c r="AG59" s="25">
        <v>-0.1094</v>
      </c>
      <c r="AN59" s="23" t="s">
        <v>50</v>
      </c>
      <c r="AO59" s="25">
        <v>-0.25850000000000001</v>
      </c>
      <c r="AP59" s="24">
        <v>0.32385000000000003</v>
      </c>
      <c r="AQ59" s="25">
        <v>-0.57057999999999998</v>
      </c>
      <c r="AR59" s="25">
        <v>-0.55503000000000002</v>
      </c>
      <c r="AS59" s="25">
        <v>-0.55389999999999995</v>
      </c>
      <c r="AT59" s="25">
        <v>-0.51078000000000001</v>
      </c>
      <c r="AU59" s="25">
        <v>-0.53161999999999998</v>
      </c>
      <c r="AV59" s="24">
        <v>5.1619999999999999E-2</v>
      </c>
      <c r="AW59" s="24">
        <v>0.31</v>
      </c>
      <c r="AX59" s="24">
        <v>0.36248999999999998</v>
      </c>
      <c r="AY59" s="24">
        <v>0.4083</v>
      </c>
      <c r="AZ59" s="24">
        <v>0.54883999999999999</v>
      </c>
      <c r="BA59" s="25">
        <v>-0.21870999999999999</v>
      </c>
      <c r="BB59" s="25">
        <v>-3.3550000000000003E-2</v>
      </c>
      <c r="BC59" s="24">
        <v>9.6549999999999997E-2</v>
      </c>
      <c r="BD59" s="25">
        <v>-6.4180000000000001E-2</v>
      </c>
      <c r="BE59" s="24">
        <v>1</v>
      </c>
      <c r="BF59" s="24">
        <v>0.44008000000000003</v>
      </c>
      <c r="BG59" s="25">
        <v>-0.13420000000000001</v>
      </c>
    </row>
    <row r="60" spans="14:59" ht="15" x14ac:dyDescent="0.2">
      <c r="N60" s="23" t="s">
        <v>37</v>
      </c>
      <c r="O60" s="25">
        <v>-0.15493000000000001</v>
      </c>
      <c r="P60" s="24">
        <v>5.4170000000000003E-2</v>
      </c>
      <c r="Q60" s="24">
        <v>1.583E-2</v>
      </c>
      <c r="R60" s="25">
        <v>-1.9089999999999999E-2</v>
      </c>
      <c r="S60" s="25">
        <v>-1.6369999999999999E-2</v>
      </c>
      <c r="T60" s="25">
        <v>-5.2199999999999998E-3</v>
      </c>
      <c r="U60" s="25">
        <v>-9.9600000000000001E-3</v>
      </c>
      <c r="V60" s="25">
        <v>-0.21002000000000001</v>
      </c>
      <c r="W60" s="25">
        <v>-7.6399999999999996E-2</v>
      </c>
      <c r="X60" s="25">
        <v>-0.12246</v>
      </c>
      <c r="Y60" s="25">
        <v>-3.3840000000000002E-2</v>
      </c>
      <c r="Z60" s="24">
        <v>0.27192</v>
      </c>
      <c r="AA60" s="25">
        <v>-0.20568</v>
      </c>
      <c r="AB60" s="25">
        <v>-5.6730000000000003E-2</v>
      </c>
      <c r="AC60" s="24">
        <v>0.10217</v>
      </c>
      <c r="AD60" s="25">
        <v>-0.14102000000000001</v>
      </c>
      <c r="AE60" s="24">
        <v>0.46925</v>
      </c>
      <c r="AF60" s="24">
        <v>1</v>
      </c>
      <c r="AG60" s="25">
        <v>-6.8430000000000005E-2</v>
      </c>
      <c r="AN60" s="23" t="s">
        <v>37</v>
      </c>
      <c r="AO60" s="25">
        <v>-0.19814000000000001</v>
      </c>
      <c r="AP60" s="24">
        <v>0.29965999999999998</v>
      </c>
      <c r="AQ60" s="25">
        <v>-5.0619999999999998E-2</v>
      </c>
      <c r="AR60" s="25">
        <v>-8.5040000000000004E-2</v>
      </c>
      <c r="AS60" s="25">
        <v>-8.158E-2</v>
      </c>
      <c r="AT60" s="25">
        <v>-5.8630000000000002E-2</v>
      </c>
      <c r="AU60" s="25">
        <v>-6.4500000000000002E-2</v>
      </c>
      <c r="AV60" s="25">
        <v>-0.19789999999999999</v>
      </c>
      <c r="AW60" s="24">
        <v>0.13975000000000001</v>
      </c>
      <c r="AX60" s="25">
        <v>-0.15967000000000001</v>
      </c>
      <c r="AY60" s="25">
        <v>-4.4010000000000001E-2</v>
      </c>
      <c r="AZ60" s="24">
        <v>0.27192</v>
      </c>
      <c r="BA60" s="25">
        <v>-0.21023</v>
      </c>
      <c r="BB60" s="25">
        <v>-5.6730000000000003E-2</v>
      </c>
      <c r="BC60" s="24">
        <v>0.10217</v>
      </c>
      <c r="BD60" s="25">
        <v>-0.14102000000000001</v>
      </c>
      <c r="BE60" s="24">
        <v>0.44008000000000003</v>
      </c>
      <c r="BF60" s="24">
        <v>1</v>
      </c>
      <c r="BG60" s="25">
        <v>-0.20533999999999999</v>
      </c>
    </row>
    <row r="61" spans="14:59" ht="15" x14ac:dyDescent="0.2">
      <c r="N61" s="23" t="s">
        <v>38</v>
      </c>
      <c r="O61" s="25">
        <v>-2.1270000000000001E-2</v>
      </c>
      <c r="P61" s="25">
        <v>-0.33544000000000002</v>
      </c>
      <c r="Q61" s="24">
        <v>0.22545999999999999</v>
      </c>
      <c r="R61" s="24">
        <v>0.31195000000000001</v>
      </c>
      <c r="S61" s="24">
        <v>0.30604999999999999</v>
      </c>
      <c r="T61" s="24">
        <v>0.22441</v>
      </c>
      <c r="U61" s="24">
        <v>0.22078</v>
      </c>
      <c r="V61" s="24">
        <v>0.15912000000000001</v>
      </c>
      <c r="W61" s="24">
        <v>0.10511</v>
      </c>
      <c r="X61" s="25">
        <v>-0.16335</v>
      </c>
      <c r="Y61" s="25">
        <v>-0.34975000000000001</v>
      </c>
      <c r="Z61" s="25">
        <v>-0.24060999999999999</v>
      </c>
      <c r="AA61" s="24">
        <v>0.66823999999999995</v>
      </c>
      <c r="AB61" s="24">
        <v>0.16123999999999999</v>
      </c>
      <c r="AC61" s="25">
        <v>-0.16123999999999999</v>
      </c>
      <c r="AD61" s="25">
        <v>-0.1232</v>
      </c>
      <c r="AE61" s="25">
        <v>-0.1094</v>
      </c>
      <c r="AF61" s="25">
        <v>-6.8430000000000005E-2</v>
      </c>
      <c r="AG61" s="24">
        <v>1</v>
      </c>
      <c r="AN61" s="23" t="s">
        <v>38</v>
      </c>
      <c r="AO61" s="25">
        <v>-2.9360000000000001E-2</v>
      </c>
      <c r="AP61" s="25">
        <v>-0.46183000000000002</v>
      </c>
      <c r="AQ61" s="24">
        <v>0.1532</v>
      </c>
      <c r="AR61" s="24">
        <v>0.25380000000000003</v>
      </c>
      <c r="AS61" s="24">
        <v>0.24526999999999999</v>
      </c>
      <c r="AT61" s="24">
        <v>0.15414</v>
      </c>
      <c r="AU61" s="24">
        <v>0.15287000000000001</v>
      </c>
      <c r="AV61" s="24">
        <v>1.6979999999999999E-2</v>
      </c>
      <c r="AW61" s="25">
        <v>-0.25174000000000002</v>
      </c>
      <c r="AX61" s="25">
        <v>-0.14102999999999999</v>
      </c>
      <c r="AY61" s="25">
        <v>-0.36059999999999998</v>
      </c>
      <c r="AZ61" s="25">
        <v>-0.1547</v>
      </c>
      <c r="BA61" s="24">
        <v>0.67773000000000005</v>
      </c>
      <c r="BB61" s="24">
        <v>5.534E-2</v>
      </c>
      <c r="BC61" s="25">
        <v>-5.534E-2</v>
      </c>
      <c r="BD61" s="25">
        <v>-0.20377000000000001</v>
      </c>
      <c r="BE61" s="25">
        <v>-0.13420000000000001</v>
      </c>
      <c r="BF61" s="25">
        <v>-0.20533999999999999</v>
      </c>
      <c r="BG61" s="24">
        <v>1</v>
      </c>
    </row>
  </sheetData>
  <mergeCells count="10">
    <mergeCell ref="N41:AG41"/>
    <mergeCell ref="AN41:BG41"/>
    <mergeCell ref="N42:AG42"/>
    <mergeCell ref="AN42:BG42"/>
    <mergeCell ref="A4:H4"/>
    <mergeCell ref="N4:U4"/>
    <mergeCell ref="AA4:AH4"/>
    <mergeCell ref="AN4:AT4"/>
    <mergeCell ref="N40:AG40"/>
    <mergeCell ref="AN40:BG40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61"/>
  <sheetViews>
    <sheetView zoomScale="70" zoomScaleNormal="70" workbookViewId="0">
      <selection activeCell="A22" sqref="A22:XFD22"/>
    </sheetView>
  </sheetViews>
  <sheetFormatPr defaultRowHeight="14.25" x14ac:dyDescent="0.2"/>
  <cols>
    <col min="1" max="1" width="9.140625" style="2"/>
    <col min="2" max="2" width="9.28515625" style="2" bestFit="1" customWidth="1"/>
    <col min="3" max="3" width="9.85546875" style="2" bestFit="1" customWidth="1"/>
    <col min="4" max="4" width="11" style="2" bestFit="1" customWidth="1"/>
    <col min="5" max="7" width="9.28515625" style="2" bestFit="1" customWidth="1"/>
    <col min="8" max="9" width="9.140625" style="2"/>
    <col min="10" max="10" width="10.140625" style="2" bestFit="1" customWidth="1"/>
    <col min="11" max="12" width="9.28515625" style="2" bestFit="1" customWidth="1"/>
    <col min="13" max="13" width="9.140625" style="2"/>
    <col min="14" max="14" width="13.7109375" style="2" customWidth="1"/>
    <col min="15" max="15" width="9.28515625" style="3" bestFit="1" customWidth="1"/>
    <col min="16" max="16" width="9.85546875" style="3" bestFit="1" customWidth="1"/>
    <col min="17" max="17" width="11" style="3" bestFit="1" customWidth="1"/>
    <col min="18" max="18" width="10.5703125" style="3" customWidth="1"/>
    <col min="19" max="19" width="12.140625" style="3" customWidth="1"/>
    <col min="20" max="20" width="10.7109375" style="2" bestFit="1" customWidth="1"/>
    <col min="21" max="22" width="10.5703125" style="2" customWidth="1"/>
    <col min="23" max="23" width="9.28515625" style="2" bestFit="1" customWidth="1"/>
    <col min="24" max="24" width="15.7109375" style="2" customWidth="1"/>
    <col min="25" max="25" width="16.5703125" style="2" customWidth="1"/>
    <col min="26" max="33" width="9.28515625" style="2" bestFit="1" customWidth="1"/>
    <col min="34" max="35" width="9.140625" style="2"/>
    <col min="36" max="37" width="9.28515625" style="2" bestFit="1" customWidth="1"/>
    <col min="38" max="38" width="18.28515625" style="2" bestFit="1" customWidth="1"/>
    <col min="39" max="40" width="9.140625" style="2"/>
    <col min="41" max="41" width="9.28515625" style="2" bestFit="1" customWidth="1"/>
    <col min="42" max="42" width="9.85546875" style="2" bestFit="1" customWidth="1"/>
    <col min="43" max="43" width="11" style="2" bestFit="1" customWidth="1"/>
    <col min="44" max="46" width="9.28515625" style="2" bestFit="1" customWidth="1"/>
    <col min="47" max="49" width="9.140625" style="2"/>
    <col min="50" max="50" width="9.28515625" style="2" bestFit="1" customWidth="1"/>
    <col min="51" max="51" width="10" style="2" bestFit="1" customWidth="1"/>
    <col min="52" max="52" width="9.28515625" style="2" bestFit="1" customWidth="1"/>
    <col min="53" max="53" width="10" style="2" bestFit="1" customWidth="1"/>
    <col min="54" max="54" width="9.28515625" style="2" bestFit="1" customWidth="1"/>
    <col min="55" max="55" width="10" style="2" bestFit="1" customWidth="1"/>
    <col min="56" max="16384" width="9.140625" style="2"/>
  </cols>
  <sheetData>
    <row r="1" spans="1:55" x14ac:dyDescent="0.2">
      <c r="A1" s="1" t="s">
        <v>63</v>
      </c>
      <c r="N1" s="2" t="str">
        <f>A1</f>
        <v>L1_PEANUT_HULLS_Dry</v>
      </c>
      <c r="AA1" s="2" t="str">
        <f>N1</f>
        <v>L1_PEANUT_HULLS_Dry</v>
      </c>
      <c r="AN1" s="2" t="str">
        <f>N1</f>
        <v>L1_PEANUT_HULLS_Dry</v>
      </c>
      <c r="AW1" s="2" t="str">
        <f>N1</f>
        <v>L1_PEANUT_HULLS_Dry</v>
      </c>
    </row>
    <row r="2" spans="1:55" ht="15" x14ac:dyDescent="0.2">
      <c r="A2" s="2" t="s">
        <v>1</v>
      </c>
      <c r="N2" s="2" t="s">
        <v>1</v>
      </c>
      <c r="AA2" s="4" t="s">
        <v>2</v>
      </c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 t="s">
        <v>2</v>
      </c>
      <c r="AO2" s="4"/>
      <c r="AP2" s="4"/>
      <c r="AQ2" s="4"/>
      <c r="AR2" s="4"/>
      <c r="AS2" s="4"/>
      <c r="AT2" s="4"/>
      <c r="AU2" s="4"/>
    </row>
    <row r="3" spans="1:55" ht="15" thickBot="1" x14ac:dyDescent="0.25">
      <c r="A3" s="2" t="s">
        <v>64</v>
      </c>
      <c r="N3" s="2" t="s">
        <v>64</v>
      </c>
      <c r="AA3" s="2" t="s">
        <v>64</v>
      </c>
      <c r="AN3" s="2" t="s">
        <v>64</v>
      </c>
      <c r="AW3" s="2" t="s">
        <v>64</v>
      </c>
    </row>
    <row r="4" spans="1:55" ht="15.75" x14ac:dyDescent="0.25">
      <c r="A4" s="5" t="s">
        <v>4</v>
      </c>
      <c r="B4" s="6"/>
      <c r="C4" s="6"/>
      <c r="D4" s="6"/>
      <c r="E4" s="6"/>
      <c r="F4" s="6"/>
      <c r="G4" s="6"/>
      <c r="H4" s="6"/>
      <c r="I4" s="7"/>
      <c r="J4" s="7"/>
      <c r="N4" s="5" t="s">
        <v>4</v>
      </c>
      <c r="O4" s="6"/>
      <c r="P4" s="6"/>
      <c r="Q4" s="6"/>
      <c r="R4" s="6"/>
      <c r="S4" s="6"/>
      <c r="T4" s="6"/>
      <c r="U4" s="6"/>
      <c r="V4" s="7"/>
      <c r="AA4" s="5" t="s">
        <v>4</v>
      </c>
      <c r="AB4" s="6"/>
      <c r="AC4" s="6"/>
      <c r="AD4" s="6"/>
      <c r="AE4" s="6"/>
      <c r="AF4" s="6"/>
      <c r="AG4" s="6"/>
      <c r="AH4" s="6"/>
      <c r="AI4" s="4"/>
      <c r="AJ4" s="4"/>
      <c r="AK4" s="4"/>
      <c r="AL4" s="4"/>
      <c r="AM4" s="4"/>
      <c r="AN4" s="5" t="s">
        <v>4</v>
      </c>
      <c r="AO4" s="6"/>
      <c r="AP4" s="6"/>
      <c r="AQ4" s="6"/>
      <c r="AR4" s="6"/>
      <c r="AS4" s="6"/>
      <c r="AT4" s="6"/>
      <c r="AU4" s="8"/>
      <c r="AW4" s="9" t="s">
        <v>5</v>
      </c>
      <c r="AX4" s="9"/>
      <c r="AY4" s="9"/>
      <c r="AZ4" s="9"/>
      <c r="BA4" s="9"/>
      <c r="BB4" s="9"/>
      <c r="BC4" s="9"/>
    </row>
    <row r="5" spans="1:55" ht="30" x14ac:dyDescent="0.25">
      <c r="A5" s="10" t="s">
        <v>6</v>
      </c>
      <c r="B5" s="11" t="s">
        <v>7</v>
      </c>
      <c r="C5" s="11" t="s">
        <v>8</v>
      </c>
      <c r="D5" s="11" t="s">
        <v>9</v>
      </c>
      <c r="E5" s="11" t="s">
        <v>10</v>
      </c>
      <c r="F5" s="11" t="s">
        <v>11</v>
      </c>
      <c r="G5" s="11" t="s">
        <v>12</v>
      </c>
      <c r="H5" s="11" t="s">
        <v>13</v>
      </c>
      <c r="I5" s="11"/>
      <c r="J5" s="7" t="s">
        <v>14</v>
      </c>
      <c r="K5" s="7" t="s">
        <v>15</v>
      </c>
      <c r="L5" s="7" t="s">
        <v>16</v>
      </c>
      <c r="N5" s="10" t="s">
        <v>6</v>
      </c>
      <c r="O5" s="11" t="s">
        <v>7</v>
      </c>
      <c r="P5" s="11" t="s">
        <v>8</v>
      </c>
      <c r="Q5" s="11" t="s">
        <v>9</v>
      </c>
      <c r="R5" s="11" t="s">
        <v>10</v>
      </c>
      <c r="S5" s="11" t="s">
        <v>11</v>
      </c>
      <c r="T5" s="11" t="s">
        <v>12</v>
      </c>
      <c r="U5" s="11" t="s">
        <v>13</v>
      </c>
      <c r="V5" s="11"/>
      <c r="W5" s="7" t="s">
        <v>14</v>
      </c>
      <c r="X5" s="7" t="s">
        <v>15</v>
      </c>
      <c r="Y5" s="7" t="s">
        <v>16</v>
      </c>
      <c r="AA5" s="10" t="s">
        <v>6</v>
      </c>
      <c r="AB5" s="11" t="s">
        <v>7</v>
      </c>
      <c r="AC5" s="11" t="s">
        <v>8</v>
      </c>
      <c r="AD5" s="11" t="s">
        <v>9</v>
      </c>
      <c r="AE5" s="11" t="s">
        <v>10</v>
      </c>
      <c r="AF5" s="11" t="s">
        <v>11</v>
      </c>
      <c r="AG5" s="11" t="s">
        <v>12</v>
      </c>
      <c r="AH5" s="11" t="s">
        <v>13</v>
      </c>
      <c r="AI5" s="4"/>
      <c r="AJ5" s="7" t="s">
        <v>14</v>
      </c>
      <c r="AK5" s="7" t="s">
        <v>15</v>
      </c>
      <c r="AL5" s="7" t="s">
        <v>16</v>
      </c>
      <c r="AM5" s="4"/>
      <c r="AN5" s="10" t="s">
        <v>6</v>
      </c>
      <c r="AO5" s="11" t="s">
        <v>7</v>
      </c>
      <c r="AP5" s="11" t="s">
        <v>8</v>
      </c>
      <c r="AQ5" s="11" t="s">
        <v>9</v>
      </c>
      <c r="AR5" s="11" t="s">
        <v>10</v>
      </c>
      <c r="AS5" s="11" t="s">
        <v>11</v>
      </c>
      <c r="AT5" s="11" t="s">
        <v>12</v>
      </c>
      <c r="AU5" s="11"/>
      <c r="AW5" s="9" t="s">
        <v>6</v>
      </c>
      <c r="AX5" s="9" t="s">
        <v>17</v>
      </c>
      <c r="AY5" s="9" t="s">
        <v>18</v>
      </c>
      <c r="AZ5" s="9" t="s">
        <v>19</v>
      </c>
      <c r="BA5" s="9" t="s">
        <v>18</v>
      </c>
      <c r="BB5" s="9" t="s">
        <v>20</v>
      </c>
      <c r="BC5" s="9" t="s">
        <v>18</v>
      </c>
    </row>
    <row r="6" spans="1:55" ht="15.75" x14ac:dyDescent="0.25">
      <c r="A6" s="10" t="s">
        <v>21</v>
      </c>
      <c r="B6" s="12">
        <v>177</v>
      </c>
      <c r="C6" s="12">
        <v>93.674580000000006</v>
      </c>
      <c r="D6" s="12">
        <v>1.8162100000000001</v>
      </c>
      <c r="E6" s="12">
        <v>16580</v>
      </c>
      <c r="F6" s="12">
        <v>88</v>
      </c>
      <c r="G6" s="12">
        <v>98.6</v>
      </c>
      <c r="H6" s="12" t="s">
        <v>21</v>
      </c>
      <c r="I6" s="12"/>
      <c r="J6" s="13">
        <f>IF(D6=".","",3.5*D6)</f>
        <v>6.3567350000000005</v>
      </c>
      <c r="K6" s="13">
        <f>IF(J6="","",C6-J6)</f>
        <v>87.317845000000005</v>
      </c>
      <c r="L6" s="13">
        <f>IF(J6="","",C6+J6)</f>
        <v>100.03131500000001</v>
      </c>
      <c r="N6" s="10" t="s">
        <v>21</v>
      </c>
      <c r="O6" s="12">
        <v>177</v>
      </c>
      <c r="P6" s="12">
        <v>93.674580000000006</v>
      </c>
      <c r="Q6" s="12">
        <v>1.8162100000000001</v>
      </c>
      <c r="R6" s="12">
        <v>16580</v>
      </c>
      <c r="S6" s="12">
        <v>88</v>
      </c>
      <c r="T6" s="12">
        <v>98.6</v>
      </c>
      <c r="U6" s="12" t="s">
        <v>21</v>
      </c>
      <c r="V6" s="12"/>
      <c r="W6" s="13">
        <f>IF(Q6=".","",3.5*Q6)</f>
        <v>6.3567350000000005</v>
      </c>
      <c r="X6" s="13">
        <f>IF(W6="","",P6-W6)</f>
        <v>87.317845000000005</v>
      </c>
      <c r="Y6" s="13">
        <f>IF(W6="","",P6+W6)</f>
        <v>100.03131500000001</v>
      </c>
      <c r="AA6" s="10" t="s">
        <v>21</v>
      </c>
      <c r="AB6" s="12">
        <v>177</v>
      </c>
      <c r="AC6" s="12">
        <v>93.674580000000006</v>
      </c>
      <c r="AD6" s="12">
        <v>1.8162100000000001</v>
      </c>
      <c r="AE6" s="12">
        <v>16580</v>
      </c>
      <c r="AF6" s="12">
        <v>88</v>
      </c>
      <c r="AG6" s="12">
        <v>98.6</v>
      </c>
      <c r="AH6" s="12" t="s">
        <v>21</v>
      </c>
      <c r="AI6" s="4"/>
      <c r="AJ6" s="13">
        <f>IF(AD6=".","",3.5*AD6)</f>
        <v>6.3567350000000005</v>
      </c>
      <c r="AK6" s="13">
        <f>IF(AJ6="","",AC6-AJ6)</f>
        <v>87.317845000000005</v>
      </c>
      <c r="AL6" s="13">
        <f>IF(AJ6="","",AC6+AJ6)</f>
        <v>100.03131500000001</v>
      </c>
      <c r="AM6" s="4"/>
      <c r="AN6" s="10" t="s">
        <v>21</v>
      </c>
      <c r="AO6" s="12">
        <v>177</v>
      </c>
      <c r="AP6" s="12">
        <v>93.674580000000006</v>
      </c>
      <c r="AQ6" s="12">
        <v>1.8162100000000001</v>
      </c>
      <c r="AR6" s="12">
        <v>16580</v>
      </c>
      <c r="AS6" s="12">
        <v>88</v>
      </c>
      <c r="AT6" s="12">
        <v>98.6</v>
      </c>
      <c r="AU6" s="12"/>
      <c r="AW6" s="15" t="str">
        <f t="shared" ref="AW6:AW35" si="0">AN6</f>
        <v>DM</v>
      </c>
      <c r="AX6" s="16">
        <f>AO6-O6</f>
        <v>0</v>
      </c>
      <c r="AY6" s="17">
        <f>IF(AX6&lt;&gt;0,AX6/O6,0)</f>
        <v>0</v>
      </c>
      <c r="AZ6" s="18">
        <f>IF((AND(AP6&lt;&gt;".",P6&lt;&gt;".")),AP6-P6,".")</f>
        <v>0</v>
      </c>
      <c r="BA6" s="17">
        <f>IF((AND(P6 &lt;&gt;".",AZ6&lt;&gt;".")),AZ6/P6,".")</f>
        <v>0</v>
      </c>
      <c r="BB6" s="18">
        <f>IF((AND(Q6&lt;&gt;".",AQ6&lt;&gt;".")),AQ6-Q6,".")</f>
        <v>0</v>
      </c>
      <c r="BC6" s="17">
        <f>IF((AND(BB6&lt;&gt;".",Q6&lt;&gt;".")),BB6/Q6,".")</f>
        <v>0</v>
      </c>
    </row>
    <row r="7" spans="1:55" ht="15.75" x14ac:dyDescent="0.25">
      <c r="A7" s="10" t="s">
        <v>22</v>
      </c>
      <c r="B7" s="12">
        <v>34</v>
      </c>
      <c r="C7" s="12">
        <v>4.2117599999999999</v>
      </c>
      <c r="D7" s="12">
        <v>2.3494100000000002</v>
      </c>
      <c r="E7" s="12">
        <v>143.19999999999999</v>
      </c>
      <c r="F7" s="12">
        <v>2.14</v>
      </c>
      <c r="G7" s="12">
        <v>13.69</v>
      </c>
      <c r="H7" s="12" t="s">
        <v>22</v>
      </c>
      <c r="I7" s="12"/>
      <c r="J7" s="13">
        <f t="shared" ref="J7:J35" si="1">IF(D7=".","",3.5*D7)</f>
        <v>8.2229350000000014</v>
      </c>
      <c r="K7" s="13">
        <f t="shared" ref="K7:K35" si="2">IF(J7="","",C7-J7)</f>
        <v>-4.0111750000000015</v>
      </c>
      <c r="L7" s="13">
        <f t="shared" ref="L7:L35" si="3">IF(J7="","",C7+J7)</f>
        <v>12.434695000000001</v>
      </c>
      <c r="N7" s="10" t="s">
        <v>22</v>
      </c>
      <c r="O7" s="12">
        <v>34</v>
      </c>
      <c r="P7" s="12">
        <v>4.2117599999999999</v>
      </c>
      <c r="Q7" s="12">
        <v>2.3494100000000002</v>
      </c>
      <c r="R7" s="12">
        <v>143.19999999999999</v>
      </c>
      <c r="S7" s="12">
        <v>2.14</v>
      </c>
      <c r="T7" s="12">
        <v>13.69</v>
      </c>
      <c r="U7" s="12" t="s">
        <v>22</v>
      </c>
      <c r="V7" s="12"/>
      <c r="W7" s="13">
        <f t="shared" ref="W7:W35" si="4">IF(Q7=".","",3.5*Q7)</f>
        <v>8.2229350000000014</v>
      </c>
      <c r="X7" s="13">
        <f t="shared" ref="X7:X35" si="5">IF(W7="","",P7-W7)</f>
        <v>-4.0111750000000015</v>
      </c>
      <c r="Y7" s="14">
        <f t="shared" ref="Y7:Y35" si="6">IF(W7="","",P7+W7)</f>
        <v>12.434695000000001</v>
      </c>
      <c r="AA7" s="10" t="s">
        <v>22</v>
      </c>
      <c r="AB7" s="12">
        <v>33</v>
      </c>
      <c r="AC7" s="12">
        <v>3.92455</v>
      </c>
      <c r="AD7" s="12">
        <v>1.6732400000000001</v>
      </c>
      <c r="AE7" s="12">
        <v>129.51</v>
      </c>
      <c r="AF7" s="12">
        <v>2.14</v>
      </c>
      <c r="AG7" s="12">
        <v>12</v>
      </c>
      <c r="AH7" s="12" t="s">
        <v>22</v>
      </c>
      <c r="AI7" s="4"/>
      <c r="AJ7" s="13">
        <f t="shared" ref="AJ7:AJ35" si="7">IF(AD7=".","",3.5*AD7)</f>
        <v>5.8563400000000003</v>
      </c>
      <c r="AK7" s="13">
        <f t="shared" ref="AK7:AK35" si="8">IF(AJ7="","",AC7-AJ7)</f>
        <v>-1.9317900000000003</v>
      </c>
      <c r="AL7" s="14">
        <f t="shared" ref="AL7:AL35" si="9">IF(AJ7="","",AC7+AJ7)</f>
        <v>9.7808899999999994</v>
      </c>
      <c r="AM7" s="4"/>
      <c r="AN7" s="10" t="s">
        <v>22</v>
      </c>
      <c r="AO7" s="12">
        <v>32</v>
      </c>
      <c r="AP7" s="12">
        <v>3.6721900000000001</v>
      </c>
      <c r="AQ7" s="12">
        <v>0.84892999999999996</v>
      </c>
      <c r="AR7" s="12">
        <v>117.51</v>
      </c>
      <c r="AS7" s="12">
        <v>2.14</v>
      </c>
      <c r="AT7" s="12">
        <v>6</v>
      </c>
      <c r="AU7" s="12"/>
      <c r="AW7" s="15" t="str">
        <f t="shared" si="0"/>
        <v>Ash</v>
      </c>
      <c r="AX7" s="16">
        <f t="shared" ref="AX7:AX35" si="10">AO7-O7</f>
        <v>-2</v>
      </c>
      <c r="AY7" s="17">
        <f t="shared" ref="AY7:AY35" si="11">IF(AX7&lt;&gt;0,AX7/O7,0)</f>
        <v>-5.8823529411764705E-2</v>
      </c>
      <c r="AZ7" s="18">
        <f t="shared" ref="AZ7:AZ35" si="12">IF((AND(AP7&lt;&gt;".",P7&lt;&gt;".")),AP7-P7,".")</f>
        <v>-0.53956999999999988</v>
      </c>
      <c r="BA7" s="17">
        <f t="shared" ref="BA7:BA35" si="13">IF((AND(P7 &lt;&gt;".",AZ7&lt;&gt;".")),AZ7/P7,".")</f>
        <v>-0.12811033867076943</v>
      </c>
      <c r="BB7" s="18">
        <f t="shared" ref="BB7:BB35" si="14">IF((AND(Q7&lt;&gt;".",AQ7&lt;&gt;".")),AQ7-Q7,".")</f>
        <v>-1.5004800000000003</v>
      </c>
      <c r="BC7" s="17">
        <f t="shared" ref="BC7:BC35" si="15">IF((AND(BB7&lt;&gt;".",Q7&lt;&gt;".")),BB7/Q7,".")</f>
        <v>-0.63866247270591348</v>
      </c>
    </row>
    <row r="8" spans="1:55" ht="15.75" x14ac:dyDescent="0.25">
      <c r="A8" s="10" t="s">
        <v>23</v>
      </c>
      <c r="B8" s="12">
        <v>166</v>
      </c>
      <c r="C8" s="12">
        <v>42.849400000000003</v>
      </c>
      <c r="D8" s="12">
        <v>5.8987600000000002</v>
      </c>
      <c r="E8" s="12">
        <v>7113</v>
      </c>
      <c r="F8" s="12">
        <v>20</v>
      </c>
      <c r="G8" s="12">
        <v>81</v>
      </c>
      <c r="H8" s="12" t="s">
        <v>23</v>
      </c>
      <c r="I8" s="12"/>
      <c r="J8" s="13">
        <f t="shared" si="1"/>
        <v>20.645659999999999</v>
      </c>
      <c r="K8" s="13">
        <f t="shared" si="2"/>
        <v>22.203740000000003</v>
      </c>
      <c r="L8" s="13">
        <f t="shared" si="3"/>
        <v>63.495060000000002</v>
      </c>
      <c r="N8" s="10" t="s">
        <v>23</v>
      </c>
      <c r="O8" s="12">
        <v>166</v>
      </c>
      <c r="P8" s="12">
        <v>42.849400000000003</v>
      </c>
      <c r="Q8" s="12">
        <v>5.8987600000000002</v>
      </c>
      <c r="R8" s="12">
        <v>7113</v>
      </c>
      <c r="S8" s="12">
        <v>20</v>
      </c>
      <c r="T8" s="12">
        <v>81</v>
      </c>
      <c r="U8" s="12" t="s">
        <v>23</v>
      </c>
      <c r="V8" s="12"/>
      <c r="W8" s="13">
        <f t="shared" si="4"/>
        <v>20.645659999999999</v>
      </c>
      <c r="X8" s="14">
        <f t="shared" si="5"/>
        <v>22.203740000000003</v>
      </c>
      <c r="Y8" s="14">
        <f t="shared" si="6"/>
        <v>63.495060000000002</v>
      </c>
      <c r="AA8" s="10" t="s">
        <v>23</v>
      </c>
      <c r="AB8" s="12">
        <v>163</v>
      </c>
      <c r="AC8" s="12">
        <v>42.521470000000001</v>
      </c>
      <c r="AD8" s="12">
        <v>3.76031</v>
      </c>
      <c r="AE8" s="12">
        <v>6931</v>
      </c>
      <c r="AF8" s="12">
        <v>29</v>
      </c>
      <c r="AG8" s="12">
        <v>54</v>
      </c>
      <c r="AH8" s="12" t="s">
        <v>23</v>
      </c>
      <c r="AI8" s="4"/>
      <c r="AJ8" s="13">
        <f t="shared" si="7"/>
        <v>13.161085</v>
      </c>
      <c r="AK8" s="14">
        <f t="shared" si="8"/>
        <v>29.360385000000001</v>
      </c>
      <c r="AL8" s="13">
        <f t="shared" si="9"/>
        <v>55.682555000000001</v>
      </c>
      <c r="AM8" s="4"/>
      <c r="AN8" s="10" t="s">
        <v>23</v>
      </c>
      <c r="AO8" s="12">
        <v>162</v>
      </c>
      <c r="AP8" s="12">
        <v>42.604939999999999</v>
      </c>
      <c r="AQ8" s="12">
        <v>3.6173500000000001</v>
      </c>
      <c r="AR8" s="12">
        <v>6902</v>
      </c>
      <c r="AS8" s="12">
        <v>30</v>
      </c>
      <c r="AT8" s="12">
        <v>54</v>
      </c>
      <c r="AU8" s="12"/>
      <c r="AW8" s="15" t="str">
        <f t="shared" si="0"/>
        <v>TDN</v>
      </c>
      <c r="AX8" s="16">
        <f t="shared" si="10"/>
        <v>-4</v>
      </c>
      <c r="AY8" s="17">
        <f t="shared" si="11"/>
        <v>-2.4096385542168676E-2</v>
      </c>
      <c r="AZ8" s="18">
        <f t="shared" si="12"/>
        <v>-0.24446000000000367</v>
      </c>
      <c r="BA8" s="17">
        <f t="shared" si="13"/>
        <v>-5.7050973875947776E-3</v>
      </c>
      <c r="BB8" s="18">
        <f t="shared" si="14"/>
        <v>-2.2814100000000002</v>
      </c>
      <c r="BC8" s="17">
        <f t="shared" si="15"/>
        <v>-0.38676094636838931</v>
      </c>
    </row>
    <row r="9" spans="1:55" ht="15.75" x14ac:dyDescent="0.25">
      <c r="A9" s="10" t="s">
        <v>24</v>
      </c>
      <c r="B9" s="12">
        <v>166</v>
      </c>
      <c r="C9" s="12">
        <v>1.92313</v>
      </c>
      <c r="D9" s="12">
        <v>0.25979999999999998</v>
      </c>
      <c r="E9" s="12">
        <v>319.24</v>
      </c>
      <c r="F9" s="12">
        <v>0.94</v>
      </c>
      <c r="G9" s="12">
        <v>3.62</v>
      </c>
      <c r="H9" s="12" t="s">
        <v>24</v>
      </c>
      <c r="I9" s="12"/>
      <c r="J9" s="13">
        <f t="shared" si="1"/>
        <v>0.90929999999999989</v>
      </c>
      <c r="K9" s="13">
        <f t="shared" si="2"/>
        <v>1.01383</v>
      </c>
      <c r="L9" s="13">
        <f t="shared" si="3"/>
        <v>2.83243</v>
      </c>
      <c r="N9" s="10" t="s">
        <v>24</v>
      </c>
      <c r="O9" s="12">
        <v>166</v>
      </c>
      <c r="P9" s="12">
        <v>1.92313</v>
      </c>
      <c r="Q9" s="12">
        <v>0.25979999999999998</v>
      </c>
      <c r="R9" s="12">
        <v>319.24</v>
      </c>
      <c r="S9" s="12">
        <v>0.94</v>
      </c>
      <c r="T9" s="12">
        <v>3.62</v>
      </c>
      <c r="U9" s="12" t="s">
        <v>24</v>
      </c>
      <c r="V9" s="12"/>
      <c r="W9" s="13">
        <f t="shared" si="4"/>
        <v>0.90929999999999989</v>
      </c>
      <c r="X9" s="14">
        <f t="shared" si="5"/>
        <v>1.01383</v>
      </c>
      <c r="Y9" s="14">
        <f t="shared" si="6"/>
        <v>2.83243</v>
      </c>
      <c r="AA9" s="10" t="s">
        <v>24</v>
      </c>
      <c r="AB9" s="12">
        <v>163</v>
      </c>
      <c r="AC9" s="12">
        <v>1.9089</v>
      </c>
      <c r="AD9" s="12">
        <v>0.16989000000000001</v>
      </c>
      <c r="AE9" s="12">
        <v>311.14999999999998</v>
      </c>
      <c r="AF9" s="12">
        <v>1.32</v>
      </c>
      <c r="AG9" s="12">
        <v>2.4700000000000002</v>
      </c>
      <c r="AH9" s="12" t="s">
        <v>24</v>
      </c>
      <c r="AI9" s="4"/>
      <c r="AJ9" s="13">
        <f t="shared" si="7"/>
        <v>0.594615</v>
      </c>
      <c r="AK9" s="13">
        <f t="shared" si="8"/>
        <v>1.3142849999999999</v>
      </c>
      <c r="AL9" s="13">
        <f t="shared" si="9"/>
        <v>2.5035150000000002</v>
      </c>
      <c r="AM9" s="4"/>
      <c r="AN9" s="10" t="s">
        <v>24</v>
      </c>
      <c r="AO9" s="12">
        <v>163</v>
      </c>
      <c r="AP9" s="12">
        <v>1.9089</v>
      </c>
      <c r="AQ9" s="12">
        <v>0.16989000000000001</v>
      </c>
      <c r="AR9" s="12">
        <v>311.14999999999998</v>
      </c>
      <c r="AS9" s="12">
        <v>1.32</v>
      </c>
      <c r="AT9" s="12">
        <v>2.4700000000000002</v>
      </c>
      <c r="AU9" s="12"/>
      <c r="AW9" s="15" t="str">
        <f t="shared" si="0"/>
        <v>DE</v>
      </c>
      <c r="AX9" s="16">
        <f t="shared" si="10"/>
        <v>-3</v>
      </c>
      <c r="AY9" s="17">
        <f t="shared" si="11"/>
        <v>-1.8072289156626505E-2</v>
      </c>
      <c r="AZ9" s="18">
        <f t="shared" si="12"/>
        <v>-1.4229999999999965E-2</v>
      </c>
      <c r="BA9" s="17">
        <f t="shared" si="13"/>
        <v>-7.3993957766765456E-3</v>
      </c>
      <c r="BB9" s="18">
        <f t="shared" si="14"/>
        <v>-8.9909999999999962E-2</v>
      </c>
      <c r="BC9" s="17">
        <f t="shared" si="15"/>
        <v>-0.34607390300230934</v>
      </c>
    </row>
    <row r="10" spans="1:55" ht="15.75" x14ac:dyDescent="0.25">
      <c r="A10" s="10" t="s">
        <v>25</v>
      </c>
      <c r="B10" s="12">
        <v>166</v>
      </c>
      <c r="C10" s="12">
        <v>1.50048</v>
      </c>
      <c r="D10" s="12">
        <v>0.27083000000000002</v>
      </c>
      <c r="E10" s="12">
        <v>249.08</v>
      </c>
      <c r="F10" s="12">
        <v>0.5</v>
      </c>
      <c r="G10" s="12">
        <v>3.28</v>
      </c>
      <c r="H10" s="12" t="s">
        <v>25</v>
      </c>
      <c r="I10" s="12"/>
      <c r="J10" s="13">
        <f t="shared" si="1"/>
        <v>0.947905</v>
      </c>
      <c r="K10" s="13">
        <f t="shared" si="2"/>
        <v>0.55257500000000004</v>
      </c>
      <c r="L10" s="13">
        <f t="shared" si="3"/>
        <v>2.448385</v>
      </c>
      <c r="N10" s="10" t="s">
        <v>25</v>
      </c>
      <c r="O10" s="12">
        <v>166</v>
      </c>
      <c r="P10" s="12">
        <v>1.50048</v>
      </c>
      <c r="Q10" s="12">
        <v>0.27083000000000002</v>
      </c>
      <c r="R10" s="12">
        <v>249.08</v>
      </c>
      <c r="S10" s="12">
        <v>0.5</v>
      </c>
      <c r="T10" s="12">
        <v>3.28</v>
      </c>
      <c r="U10" s="12" t="s">
        <v>25</v>
      </c>
      <c r="V10" s="12"/>
      <c r="W10" s="13">
        <f t="shared" si="4"/>
        <v>0.947905</v>
      </c>
      <c r="X10" s="14">
        <f t="shared" si="5"/>
        <v>0.55257500000000004</v>
      </c>
      <c r="Y10" s="14">
        <f t="shared" si="6"/>
        <v>2.448385</v>
      </c>
      <c r="AA10" s="10" t="s">
        <v>25</v>
      </c>
      <c r="AB10" s="12">
        <v>163</v>
      </c>
      <c r="AC10" s="12">
        <v>1.48515</v>
      </c>
      <c r="AD10" s="12">
        <v>0.17463000000000001</v>
      </c>
      <c r="AE10" s="12">
        <v>242.08</v>
      </c>
      <c r="AF10" s="12">
        <v>0.88</v>
      </c>
      <c r="AG10" s="12">
        <v>2.0499999999999998</v>
      </c>
      <c r="AH10" s="12" t="s">
        <v>25</v>
      </c>
      <c r="AI10" s="4"/>
      <c r="AJ10" s="13">
        <f t="shared" si="7"/>
        <v>0.611205</v>
      </c>
      <c r="AK10" s="13">
        <f t="shared" si="8"/>
        <v>0.87394499999999997</v>
      </c>
      <c r="AL10" s="13">
        <f t="shared" si="9"/>
        <v>2.096355</v>
      </c>
      <c r="AM10" s="4"/>
      <c r="AN10" s="10" t="s">
        <v>25</v>
      </c>
      <c r="AO10" s="12">
        <v>163</v>
      </c>
      <c r="AP10" s="12">
        <v>1.48515</v>
      </c>
      <c r="AQ10" s="12">
        <v>0.17463000000000001</v>
      </c>
      <c r="AR10" s="12">
        <v>242.08</v>
      </c>
      <c r="AS10" s="12">
        <v>0.88</v>
      </c>
      <c r="AT10" s="12">
        <v>2.0499999999999998</v>
      </c>
      <c r="AU10" s="12"/>
      <c r="AW10" s="15" t="str">
        <f t="shared" si="0"/>
        <v>ME</v>
      </c>
      <c r="AX10" s="16">
        <f t="shared" si="10"/>
        <v>-3</v>
      </c>
      <c r="AY10" s="17">
        <f t="shared" si="11"/>
        <v>-1.8072289156626505E-2</v>
      </c>
      <c r="AZ10" s="18">
        <f t="shared" si="12"/>
        <v>-1.5330000000000066E-2</v>
      </c>
      <c r="BA10" s="17">
        <f t="shared" si="13"/>
        <v>-1.0216730646193262E-2</v>
      </c>
      <c r="BB10" s="18">
        <f t="shared" si="14"/>
        <v>-9.6200000000000008E-2</v>
      </c>
      <c r="BC10" s="17">
        <f t="shared" si="15"/>
        <v>-0.3552043717461138</v>
      </c>
    </row>
    <row r="11" spans="1:55" ht="15.75" x14ac:dyDescent="0.25">
      <c r="A11" s="10" t="s">
        <v>26</v>
      </c>
      <c r="B11" s="12">
        <v>165</v>
      </c>
      <c r="C11" s="12">
        <v>0.44775999999999999</v>
      </c>
      <c r="D11" s="12">
        <v>0.24933</v>
      </c>
      <c r="E11" s="12">
        <v>73.88</v>
      </c>
      <c r="F11" s="12">
        <v>0.01</v>
      </c>
      <c r="G11" s="12">
        <v>2.12</v>
      </c>
      <c r="H11" s="12" t="s">
        <v>26</v>
      </c>
      <c r="I11" s="12"/>
      <c r="J11" s="13">
        <f t="shared" si="1"/>
        <v>0.87265499999999996</v>
      </c>
      <c r="K11" s="13">
        <f t="shared" si="2"/>
        <v>-0.42489499999999997</v>
      </c>
      <c r="L11" s="13">
        <f t="shared" si="3"/>
        <v>1.3204149999999999</v>
      </c>
      <c r="N11" s="10" t="s">
        <v>26</v>
      </c>
      <c r="O11" s="12">
        <v>165</v>
      </c>
      <c r="P11" s="12">
        <v>0.44775999999999999</v>
      </c>
      <c r="Q11" s="12">
        <v>0.24933</v>
      </c>
      <c r="R11" s="12">
        <v>73.88</v>
      </c>
      <c r="S11" s="12">
        <v>0.01</v>
      </c>
      <c r="T11" s="12">
        <v>2.12</v>
      </c>
      <c r="U11" s="12" t="s">
        <v>26</v>
      </c>
      <c r="V11" s="12"/>
      <c r="W11" s="13">
        <f t="shared" si="4"/>
        <v>0.87265499999999996</v>
      </c>
      <c r="X11" s="13">
        <f t="shared" si="5"/>
        <v>-0.42489499999999997</v>
      </c>
      <c r="Y11" s="14">
        <f t="shared" si="6"/>
        <v>1.3204149999999999</v>
      </c>
      <c r="AA11" s="10" t="s">
        <v>26</v>
      </c>
      <c r="AB11" s="12">
        <v>163</v>
      </c>
      <c r="AC11" s="12">
        <v>0.42730000000000001</v>
      </c>
      <c r="AD11" s="12">
        <v>0.16791</v>
      </c>
      <c r="AE11" s="12">
        <v>69.650000000000006</v>
      </c>
      <c r="AF11" s="12">
        <v>0.01</v>
      </c>
      <c r="AG11" s="12">
        <v>0.95</v>
      </c>
      <c r="AH11" s="12" t="s">
        <v>26</v>
      </c>
      <c r="AI11" s="4"/>
      <c r="AJ11" s="13">
        <f t="shared" si="7"/>
        <v>0.58768500000000001</v>
      </c>
      <c r="AK11" s="13">
        <f t="shared" si="8"/>
        <v>-0.160385</v>
      </c>
      <c r="AL11" s="13">
        <f t="shared" si="9"/>
        <v>1.014985</v>
      </c>
      <c r="AM11" s="4"/>
      <c r="AN11" s="10" t="s">
        <v>26</v>
      </c>
      <c r="AO11" s="12">
        <v>163</v>
      </c>
      <c r="AP11" s="12">
        <v>0.42730000000000001</v>
      </c>
      <c r="AQ11" s="12">
        <v>0.16791</v>
      </c>
      <c r="AR11" s="12">
        <v>69.650000000000006</v>
      </c>
      <c r="AS11" s="12">
        <v>0.01</v>
      </c>
      <c r="AT11" s="12">
        <v>0.95</v>
      </c>
      <c r="AU11" s="12"/>
      <c r="AW11" s="15" t="str">
        <f t="shared" si="0"/>
        <v>NEM</v>
      </c>
      <c r="AX11" s="16">
        <f t="shared" si="10"/>
        <v>-2</v>
      </c>
      <c r="AY11" s="17">
        <f t="shared" si="11"/>
        <v>-1.2121212121212121E-2</v>
      </c>
      <c r="AZ11" s="18">
        <f t="shared" si="12"/>
        <v>-2.0459999999999978E-2</v>
      </c>
      <c r="BA11" s="17">
        <f t="shared" si="13"/>
        <v>-4.5694121850991552E-2</v>
      </c>
      <c r="BB11" s="18">
        <f t="shared" si="14"/>
        <v>-8.1419999999999992E-2</v>
      </c>
      <c r="BC11" s="17">
        <f t="shared" si="15"/>
        <v>-0.32655516784983751</v>
      </c>
    </row>
    <row r="12" spans="1:55" ht="15.75" x14ac:dyDescent="0.25">
      <c r="A12" s="10" t="s">
        <v>27</v>
      </c>
      <c r="B12" s="12">
        <v>38</v>
      </c>
      <c r="C12" s="12">
        <v>0.20316000000000001</v>
      </c>
      <c r="D12" s="12">
        <v>0.31524000000000002</v>
      </c>
      <c r="E12" s="12">
        <v>7.72</v>
      </c>
      <c r="F12" s="12">
        <v>0.01</v>
      </c>
      <c r="G12" s="12">
        <v>1.45</v>
      </c>
      <c r="H12" s="12" t="s">
        <v>27</v>
      </c>
      <c r="I12" s="12"/>
      <c r="J12" s="13">
        <f t="shared" si="1"/>
        <v>1.10334</v>
      </c>
      <c r="K12" s="13">
        <f t="shared" si="2"/>
        <v>-0.90017999999999998</v>
      </c>
      <c r="L12" s="13">
        <f t="shared" si="3"/>
        <v>1.3065</v>
      </c>
      <c r="N12" s="10" t="s">
        <v>27</v>
      </c>
      <c r="O12" s="12">
        <v>38</v>
      </c>
      <c r="P12" s="12">
        <v>0.20316000000000001</v>
      </c>
      <c r="Q12" s="12">
        <v>0.31524000000000002</v>
      </c>
      <c r="R12" s="12">
        <v>7.72</v>
      </c>
      <c r="S12" s="12">
        <v>0.01</v>
      </c>
      <c r="T12" s="12">
        <v>1.45</v>
      </c>
      <c r="U12" s="12" t="s">
        <v>27</v>
      </c>
      <c r="V12" s="12"/>
      <c r="W12" s="13">
        <f t="shared" si="4"/>
        <v>1.10334</v>
      </c>
      <c r="X12" s="13">
        <f t="shared" si="5"/>
        <v>-0.90017999999999998</v>
      </c>
      <c r="Y12" s="14">
        <f t="shared" si="6"/>
        <v>1.3065</v>
      </c>
      <c r="AA12" s="10" t="s">
        <v>27</v>
      </c>
      <c r="AB12" s="12">
        <v>36</v>
      </c>
      <c r="AC12" s="12">
        <v>0.13417000000000001</v>
      </c>
      <c r="AD12" s="12">
        <v>0.10971</v>
      </c>
      <c r="AE12" s="12">
        <v>4.83</v>
      </c>
      <c r="AF12" s="12">
        <v>0.01</v>
      </c>
      <c r="AG12" s="12">
        <v>0.4</v>
      </c>
      <c r="AH12" s="12" t="s">
        <v>27</v>
      </c>
      <c r="AI12" s="4"/>
      <c r="AJ12" s="13">
        <f t="shared" si="7"/>
        <v>0.38398500000000002</v>
      </c>
      <c r="AK12" s="13">
        <f t="shared" si="8"/>
        <v>-0.24981500000000001</v>
      </c>
      <c r="AL12" s="13">
        <f t="shared" si="9"/>
        <v>0.51815500000000003</v>
      </c>
      <c r="AM12" s="4"/>
      <c r="AN12" s="10" t="s">
        <v>27</v>
      </c>
      <c r="AO12" s="12">
        <v>36</v>
      </c>
      <c r="AP12" s="12">
        <v>0.13417000000000001</v>
      </c>
      <c r="AQ12" s="12">
        <v>0.10971</v>
      </c>
      <c r="AR12" s="12">
        <v>4.83</v>
      </c>
      <c r="AS12" s="12">
        <v>0.01</v>
      </c>
      <c r="AT12" s="12">
        <v>0.4</v>
      </c>
      <c r="AU12" s="12"/>
      <c r="AW12" s="15" t="str">
        <f t="shared" si="0"/>
        <v>NEG</v>
      </c>
      <c r="AX12" s="16">
        <f t="shared" si="10"/>
        <v>-2</v>
      </c>
      <c r="AY12" s="17">
        <f t="shared" si="11"/>
        <v>-5.2631578947368418E-2</v>
      </c>
      <c r="AZ12" s="18">
        <f t="shared" si="12"/>
        <v>-6.8989999999999996E-2</v>
      </c>
      <c r="BA12" s="17">
        <f t="shared" si="13"/>
        <v>-0.3395845638905296</v>
      </c>
      <c r="BB12" s="18">
        <f t="shared" si="14"/>
        <v>-0.20553000000000002</v>
      </c>
      <c r="BC12" s="17">
        <f t="shared" si="15"/>
        <v>-0.65197944423296539</v>
      </c>
    </row>
    <row r="13" spans="1:55" ht="15.75" x14ac:dyDescent="0.25">
      <c r="A13" s="10" t="s">
        <v>28</v>
      </c>
      <c r="B13" s="12">
        <v>14</v>
      </c>
      <c r="C13" s="12">
        <v>1.7428600000000001</v>
      </c>
      <c r="D13" s="12">
        <v>2.0277699999999999</v>
      </c>
      <c r="E13" s="12">
        <v>24.4</v>
      </c>
      <c r="F13" s="12">
        <v>0.2</v>
      </c>
      <c r="G13" s="12">
        <v>8.3000000000000007</v>
      </c>
      <c r="H13" s="12" t="s">
        <v>28</v>
      </c>
      <c r="I13" s="12"/>
      <c r="J13" s="13">
        <f t="shared" si="1"/>
        <v>7.0971949999999993</v>
      </c>
      <c r="K13" s="13">
        <f t="shared" si="2"/>
        <v>-5.354334999999999</v>
      </c>
      <c r="L13" s="13">
        <f t="shared" si="3"/>
        <v>8.8400549999999996</v>
      </c>
      <c r="N13" s="10" t="s">
        <v>28</v>
      </c>
      <c r="O13" s="12">
        <v>14</v>
      </c>
      <c r="P13" s="12">
        <v>1.7428600000000001</v>
      </c>
      <c r="Q13" s="12">
        <v>2.0277699999999999</v>
      </c>
      <c r="R13" s="12">
        <v>24.4</v>
      </c>
      <c r="S13" s="12">
        <v>0.2</v>
      </c>
      <c r="T13" s="12">
        <v>8.3000000000000007</v>
      </c>
      <c r="U13" s="12" t="s">
        <v>28</v>
      </c>
      <c r="V13" s="12"/>
      <c r="W13" s="13">
        <f t="shared" si="4"/>
        <v>7.0971949999999993</v>
      </c>
      <c r="X13" s="13">
        <f t="shared" si="5"/>
        <v>-5.354334999999999</v>
      </c>
      <c r="Y13" s="13">
        <f t="shared" si="6"/>
        <v>8.8400549999999996</v>
      </c>
      <c r="AA13" s="10" t="s">
        <v>28</v>
      </c>
      <c r="AB13" s="12">
        <v>13</v>
      </c>
      <c r="AC13" s="12">
        <v>1.2384599999999999</v>
      </c>
      <c r="AD13" s="12">
        <v>0.77193999999999996</v>
      </c>
      <c r="AE13" s="12">
        <v>16.100000000000001</v>
      </c>
      <c r="AF13" s="12">
        <v>0.2</v>
      </c>
      <c r="AG13" s="12">
        <v>2.5</v>
      </c>
      <c r="AH13" s="12" t="s">
        <v>28</v>
      </c>
      <c r="AI13" s="4"/>
      <c r="AJ13" s="13">
        <f t="shared" si="7"/>
        <v>2.7017899999999999</v>
      </c>
      <c r="AK13" s="13">
        <f t="shared" si="8"/>
        <v>-1.46333</v>
      </c>
      <c r="AL13" s="13">
        <f t="shared" si="9"/>
        <v>3.9402499999999998</v>
      </c>
      <c r="AM13" s="4"/>
      <c r="AN13" s="10" t="s">
        <v>28</v>
      </c>
      <c r="AO13" s="12">
        <v>13</v>
      </c>
      <c r="AP13" s="12">
        <v>1.2384599999999999</v>
      </c>
      <c r="AQ13" s="12">
        <v>0.77193999999999996</v>
      </c>
      <c r="AR13" s="12">
        <v>16.100000000000001</v>
      </c>
      <c r="AS13" s="12">
        <v>0.2</v>
      </c>
      <c r="AT13" s="12">
        <v>2.5</v>
      </c>
      <c r="AU13" s="12"/>
      <c r="AW13" s="15" t="str">
        <f t="shared" si="0"/>
        <v>Starch</v>
      </c>
      <c r="AX13" s="16">
        <f t="shared" si="10"/>
        <v>-1</v>
      </c>
      <c r="AY13" s="17">
        <f t="shared" si="11"/>
        <v>-7.1428571428571425E-2</v>
      </c>
      <c r="AZ13" s="18">
        <f t="shared" si="12"/>
        <v>-0.50440000000000018</v>
      </c>
      <c r="BA13" s="17">
        <f t="shared" si="13"/>
        <v>-0.28940936162399744</v>
      </c>
      <c r="BB13" s="18">
        <f t="shared" si="14"/>
        <v>-1.25583</v>
      </c>
      <c r="BC13" s="17">
        <f t="shared" si="15"/>
        <v>-0.61931580011539777</v>
      </c>
    </row>
    <row r="14" spans="1:55" ht="15.75" x14ac:dyDescent="0.25">
      <c r="A14" s="10" t="s">
        <v>29</v>
      </c>
      <c r="B14" s="12">
        <v>129</v>
      </c>
      <c r="C14" s="12">
        <v>4.4782900000000003</v>
      </c>
      <c r="D14" s="12">
        <v>2.6449199999999999</v>
      </c>
      <c r="E14" s="12">
        <v>577.70000000000005</v>
      </c>
      <c r="F14" s="12">
        <v>0.7</v>
      </c>
      <c r="G14" s="12">
        <v>24.1</v>
      </c>
      <c r="H14" s="12" t="s">
        <v>29</v>
      </c>
      <c r="I14" s="12"/>
      <c r="J14" s="13">
        <f t="shared" si="1"/>
        <v>9.2572200000000002</v>
      </c>
      <c r="K14" s="13">
        <f t="shared" si="2"/>
        <v>-4.7789299999999999</v>
      </c>
      <c r="L14" s="13">
        <f t="shared" si="3"/>
        <v>13.735510000000001</v>
      </c>
      <c r="N14" s="10" t="s">
        <v>29</v>
      </c>
      <c r="O14" s="12">
        <v>129</v>
      </c>
      <c r="P14" s="12">
        <v>4.4782900000000003</v>
      </c>
      <c r="Q14" s="12">
        <v>2.6449199999999999</v>
      </c>
      <c r="R14" s="12">
        <v>577.70000000000005</v>
      </c>
      <c r="S14" s="12">
        <v>0.7</v>
      </c>
      <c r="T14" s="12">
        <v>24.1</v>
      </c>
      <c r="U14" s="12" t="s">
        <v>29</v>
      </c>
      <c r="V14" s="12"/>
      <c r="W14" s="13">
        <f t="shared" si="4"/>
        <v>9.2572200000000002</v>
      </c>
      <c r="X14" s="13">
        <f t="shared" si="5"/>
        <v>-4.7789299999999999</v>
      </c>
      <c r="Y14" s="14">
        <f t="shared" si="6"/>
        <v>13.735510000000001</v>
      </c>
      <c r="AA14" s="10" t="s">
        <v>29</v>
      </c>
      <c r="AB14" s="12">
        <v>127</v>
      </c>
      <c r="AC14" s="12">
        <v>4.21732</v>
      </c>
      <c r="AD14" s="12">
        <v>1.591</v>
      </c>
      <c r="AE14" s="12">
        <v>535.6</v>
      </c>
      <c r="AF14" s="12">
        <v>0.7</v>
      </c>
      <c r="AG14" s="12">
        <v>11.1</v>
      </c>
      <c r="AH14" s="12" t="s">
        <v>29</v>
      </c>
      <c r="AI14" s="4"/>
      <c r="AJ14" s="13">
        <f t="shared" si="7"/>
        <v>5.5685000000000002</v>
      </c>
      <c r="AK14" s="13">
        <f t="shared" si="8"/>
        <v>-1.3511800000000003</v>
      </c>
      <c r="AL14" s="14">
        <f t="shared" si="9"/>
        <v>9.7858200000000011</v>
      </c>
      <c r="AM14" s="4"/>
      <c r="AN14" s="10" t="s">
        <v>29</v>
      </c>
      <c r="AO14" s="12">
        <v>126</v>
      </c>
      <c r="AP14" s="12">
        <v>4.1627000000000001</v>
      </c>
      <c r="AQ14" s="12">
        <v>1.4729399999999999</v>
      </c>
      <c r="AR14" s="12">
        <v>524.5</v>
      </c>
      <c r="AS14" s="12">
        <v>0.7</v>
      </c>
      <c r="AT14" s="12">
        <v>8</v>
      </c>
      <c r="AU14" s="12"/>
      <c r="AW14" s="15" t="str">
        <f t="shared" si="0"/>
        <v>Fat</v>
      </c>
      <c r="AX14" s="16">
        <f t="shared" si="10"/>
        <v>-3</v>
      </c>
      <c r="AY14" s="17">
        <f t="shared" si="11"/>
        <v>-2.3255813953488372E-2</v>
      </c>
      <c r="AZ14" s="18">
        <f t="shared" si="12"/>
        <v>-0.31559000000000026</v>
      </c>
      <c r="BA14" s="17">
        <f t="shared" si="13"/>
        <v>-7.0471094993848155E-2</v>
      </c>
      <c r="BB14" s="18">
        <f t="shared" si="14"/>
        <v>-1.17198</v>
      </c>
      <c r="BC14" s="17">
        <f t="shared" si="15"/>
        <v>-0.44310602967197499</v>
      </c>
    </row>
    <row r="15" spans="1:55" ht="15.75" x14ac:dyDescent="0.25">
      <c r="A15" s="10" t="s">
        <v>30</v>
      </c>
      <c r="B15" s="12">
        <v>166</v>
      </c>
      <c r="C15" s="12">
        <v>68.098190000000002</v>
      </c>
      <c r="D15" s="12">
        <v>5.6094600000000003</v>
      </c>
      <c r="E15" s="12">
        <v>11304</v>
      </c>
      <c r="F15" s="12">
        <v>41.7</v>
      </c>
      <c r="G15" s="12">
        <v>84.3</v>
      </c>
      <c r="H15" s="12" t="s">
        <v>30</v>
      </c>
      <c r="I15" s="12"/>
      <c r="J15" s="13">
        <f t="shared" si="1"/>
        <v>19.633110000000002</v>
      </c>
      <c r="K15" s="13">
        <f t="shared" si="2"/>
        <v>48.46508</v>
      </c>
      <c r="L15" s="13">
        <f t="shared" si="3"/>
        <v>87.731300000000005</v>
      </c>
      <c r="N15" s="10" t="s">
        <v>30</v>
      </c>
      <c r="O15" s="12">
        <v>166</v>
      </c>
      <c r="P15" s="12">
        <v>68.098190000000002</v>
      </c>
      <c r="Q15" s="12">
        <v>5.6094600000000003</v>
      </c>
      <c r="R15" s="12">
        <v>11304</v>
      </c>
      <c r="S15" s="12">
        <v>41.7</v>
      </c>
      <c r="T15" s="12">
        <v>84.3</v>
      </c>
      <c r="U15" s="12" t="s">
        <v>30</v>
      </c>
      <c r="V15" s="12"/>
      <c r="W15" s="13">
        <f t="shared" si="4"/>
        <v>19.633110000000002</v>
      </c>
      <c r="X15" s="14">
        <f t="shared" si="5"/>
        <v>48.46508</v>
      </c>
      <c r="Y15" s="13">
        <f t="shared" si="6"/>
        <v>87.731300000000005</v>
      </c>
      <c r="AA15" s="10" t="s">
        <v>30</v>
      </c>
      <c r="AB15" s="12">
        <v>164</v>
      </c>
      <c r="AC15" s="12">
        <v>68.390240000000006</v>
      </c>
      <c r="AD15" s="12">
        <v>4.9654400000000001</v>
      </c>
      <c r="AE15" s="12">
        <v>11216</v>
      </c>
      <c r="AF15" s="12">
        <v>52.8</v>
      </c>
      <c r="AG15" s="12">
        <v>84.3</v>
      </c>
      <c r="AH15" s="12" t="s">
        <v>30</v>
      </c>
      <c r="AI15" s="4"/>
      <c r="AJ15" s="13">
        <f t="shared" si="7"/>
        <v>17.37904</v>
      </c>
      <c r="AK15" s="13">
        <f t="shared" si="8"/>
        <v>51.011200000000002</v>
      </c>
      <c r="AL15" s="13">
        <f t="shared" si="9"/>
        <v>85.769280000000009</v>
      </c>
      <c r="AM15" s="4"/>
      <c r="AN15" s="10" t="s">
        <v>30</v>
      </c>
      <c r="AO15" s="12">
        <v>164</v>
      </c>
      <c r="AP15" s="12">
        <v>68.390240000000006</v>
      </c>
      <c r="AQ15" s="12">
        <v>4.9654400000000001</v>
      </c>
      <c r="AR15" s="12">
        <v>11216</v>
      </c>
      <c r="AS15" s="12">
        <v>52.8</v>
      </c>
      <c r="AT15" s="12">
        <v>84.3</v>
      </c>
      <c r="AU15" s="12"/>
      <c r="AW15" s="15" t="str">
        <f t="shared" si="0"/>
        <v>NDF</v>
      </c>
      <c r="AX15" s="16">
        <f t="shared" si="10"/>
        <v>-2</v>
      </c>
      <c r="AY15" s="17">
        <f t="shared" si="11"/>
        <v>-1.2048192771084338E-2</v>
      </c>
      <c r="AZ15" s="18">
        <f t="shared" si="12"/>
        <v>0.29205000000000325</v>
      </c>
      <c r="BA15" s="17">
        <f t="shared" si="13"/>
        <v>4.288660241924246E-3</v>
      </c>
      <c r="BB15" s="18">
        <f t="shared" si="14"/>
        <v>-0.64402000000000026</v>
      </c>
      <c r="BC15" s="17">
        <f t="shared" si="15"/>
        <v>-0.11480962516891113</v>
      </c>
    </row>
    <row r="16" spans="1:55" ht="15.75" x14ac:dyDescent="0.25">
      <c r="A16" s="10" t="s">
        <v>31</v>
      </c>
      <c r="B16" s="12">
        <v>164</v>
      </c>
      <c r="C16" s="12">
        <v>58.2378</v>
      </c>
      <c r="D16" s="12">
        <v>6.0446099999999996</v>
      </c>
      <c r="E16" s="12">
        <v>9551</v>
      </c>
      <c r="F16" s="12">
        <v>34.5</v>
      </c>
      <c r="G16" s="12">
        <v>70.099999999999994</v>
      </c>
      <c r="H16" s="12" t="s">
        <v>31</v>
      </c>
      <c r="I16" s="12"/>
      <c r="J16" s="13">
        <f t="shared" si="1"/>
        <v>21.156134999999999</v>
      </c>
      <c r="K16" s="13">
        <f t="shared" si="2"/>
        <v>37.081665000000001</v>
      </c>
      <c r="L16" s="13">
        <f t="shared" si="3"/>
        <v>79.393934999999999</v>
      </c>
      <c r="N16" s="10" t="s">
        <v>31</v>
      </c>
      <c r="O16" s="12">
        <v>164</v>
      </c>
      <c r="P16" s="12">
        <v>58.2378</v>
      </c>
      <c r="Q16" s="12">
        <v>6.0446099999999996</v>
      </c>
      <c r="R16" s="12">
        <v>9551</v>
      </c>
      <c r="S16" s="12">
        <v>34.5</v>
      </c>
      <c r="T16" s="12">
        <v>70.099999999999994</v>
      </c>
      <c r="U16" s="12" t="s">
        <v>31</v>
      </c>
      <c r="V16" s="12"/>
      <c r="W16" s="13">
        <f t="shared" si="4"/>
        <v>21.156134999999999</v>
      </c>
      <c r="X16" s="14">
        <f t="shared" si="5"/>
        <v>37.081665000000001</v>
      </c>
      <c r="Y16" s="13">
        <f t="shared" si="6"/>
        <v>79.393934999999999</v>
      </c>
      <c r="AA16" s="10" t="s">
        <v>31</v>
      </c>
      <c r="AB16" s="12">
        <v>161</v>
      </c>
      <c r="AC16" s="12">
        <v>58.660249999999998</v>
      </c>
      <c r="AD16" s="12">
        <v>5.2332599999999996</v>
      </c>
      <c r="AE16" s="12">
        <v>9444</v>
      </c>
      <c r="AF16" s="12">
        <v>44.4</v>
      </c>
      <c r="AG16" s="12">
        <v>70.099999999999994</v>
      </c>
      <c r="AH16" s="12" t="s">
        <v>31</v>
      </c>
      <c r="AI16" s="4"/>
      <c r="AJ16" s="13">
        <f t="shared" si="7"/>
        <v>18.316409999999998</v>
      </c>
      <c r="AK16" s="13">
        <f t="shared" si="8"/>
        <v>40.34384</v>
      </c>
      <c r="AL16" s="13">
        <f t="shared" si="9"/>
        <v>76.976659999999995</v>
      </c>
      <c r="AM16" s="4"/>
      <c r="AN16" s="10" t="s">
        <v>31</v>
      </c>
      <c r="AO16" s="12">
        <v>161</v>
      </c>
      <c r="AP16" s="12">
        <v>58.660249999999998</v>
      </c>
      <c r="AQ16" s="12">
        <v>5.2332599999999996</v>
      </c>
      <c r="AR16" s="12">
        <v>9444</v>
      </c>
      <c r="AS16" s="12">
        <v>44.4</v>
      </c>
      <c r="AT16" s="12">
        <v>70.099999999999994</v>
      </c>
      <c r="AU16" s="12"/>
      <c r="AW16" s="15" t="str">
        <f t="shared" si="0"/>
        <v>ADF</v>
      </c>
      <c r="AX16" s="16">
        <f t="shared" si="10"/>
        <v>-3</v>
      </c>
      <c r="AY16" s="17">
        <f t="shared" si="11"/>
        <v>-1.8292682926829267E-2</v>
      </c>
      <c r="AZ16" s="18">
        <f t="shared" si="12"/>
        <v>0.42244999999999777</v>
      </c>
      <c r="BA16" s="17">
        <f t="shared" si="13"/>
        <v>7.2538797825466928E-3</v>
      </c>
      <c r="BB16" s="18">
        <f t="shared" si="14"/>
        <v>-0.81135000000000002</v>
      </c>
      <c r="BC16" s="17">
        <f t="shared" si="15"/>
        <v>-0.13422702209075524</v>
      </c>
    </row>
    <row r="17" spans="1:55" ht="15.75" x14ac:dyDescent="0.25">
      <c r="A17" s="10" t="s">
        <v>32</v>
      </c>
      <c r="B17" s="12">
        <v>24</v>
      </c>
      <c r="C17" s="12">
        <v>23.08333</v>
      </c>
      <c r="D17" s="12">
        <v>3.4669500000000002</v>
      </c>
      <c r="E17" s="12">
        <v>554</v>
      </c>
      <c r="F17" s="12">
        <v>14.9</v>
      </c>
      <c r="G17" s="12">
        <v>28.9</v>
      </c>
      <c r="H17" s="12" t="s">
        <v>32</v>
      </c>
      <c r="I17" s="12"/>
      <c r="J17" s="13">
        <f t="shared" si="1"/>
        <v>12.134325</v>
      </c>
      <c r="K17" s="13">
        <f t="shared" si="2"/>
        <v>10.949005</v>
      </c>
      <c r="L17" s="13">
        <f t="shared" si="3"/>
        <v>35.217655000000001</v>
      </c>
      <c r="N17" s="10" t="s">
        <v>32</v>
      </c>
      <c r="O17" s="12">
        <v>24</v>
      </c>
      <c r="P17" s="12">
        <v>23.08333</v>
      </c>
      <c r="Q17" s="12">
        <v>3.4669500000000002</v>
      </c>
      <c r="R17" s="12">
        <v>554</v>
      </c>
      <c r="S17" s="12">
        <v>14.9</v>
      </c>
      <c r="T17" s="12">
        <v>28.9</v>
      </c>
      <c r="U17" s="12" t="s">
        <v>32</v>
      </c>
      <c r="V17" s="12"/>
      <c r="W17" s="13">
        <f t="shared" si="4"/>
        <v>12.134325</v>
      </c>
      <c r="X17" s="13">
        <f t="shared" si="5"/>
        <v>10.949005</v>
      </c>
      <c r="Y17" s="13">
        <f t="shared" si="6"/>
        <v>35.217655000000001</v>
      </c>
      <c r="AA17" s="10" t="s">
        <v>32</v>
      </c>
      <c r="AB17" s="12">
        <v>24</v>
      </c>
      <c r="AC17" s="12">
        <v>23.08333</v>
      </c>
      <c r="AD17" s="12">
        <v>3.4669500000000002</v>
      </c>
      <c r="AE17" s="12">
        <v>554</v>
      </c>
      <c r="AF17" s="12">
        <v>14.9</v>
      </c>
      <c r="AG17" s="12">
        <v>28.9</v>
      </c>
      <c r="AH17" s="12" t="s">
        <v>32</v>
      </c>
      <c r="AI17" s="4"/>
      <c r="AJ17" s="13">
        <f t="shared" si="7"/>
        <v>12.134325</v>
      </c>
      <c r="AK17" s="13">
        <f t="shared" si="8"/>
        <v>10.949005</v>
      </c>
      <c r="AL17" s="13">
        <f t="shared" si="9"/>
        <v>35.217655000000001</v>
      </c>
      <c r="AM17" s="4"/>
      <c r="AN17" s="10" t="s">
        <v>32</v>
      </c>
      <c r="AO17" s="12">
        <v>24</v>
      </c>
      <c r="AP17" s="12">
        <v>23.08333</v>
      </c>
      <c r="AQ17" s="12">
        <v>3.4669500000000002</v>
      </c>
      <c r="AR17" s="12">
        <v>554</v>
      </c>
      <c r="AS17" s="12">
        <v>14.9</v>
      </c>
      <c r="AT17" s="12">
        <v>28.9</v>
      </c>
      <c r="AU17" s="12"/>
      <c r="AW17" s="15" t="str">
        <f t="shared" si="0"/>
        <v>Lignin</v>
      </c>
      <c r="AX17" s="16">
        <f t="shared" si="10"/>
        <v>0</v>
      </c>
      <c r="AY17" s="17">
        <f t="shared" si="11"/>
        <v>0</v>
      </c>
      <c r="AZ17" s="18">
        <f t="shared" si="12"/>
        <v>0</v>
      </c>
      <c r="BA17" s="17">
        <f t="shared" si="13"/>
        <v>0</v>
      </c>
      <c r="BB17" s="18">
        <f t="shared" si="14"/>
        <v>0</v>
      </c>
      <c r="BC17" s="17">
        <f t="shared" si="15"/>
        <v>0</v>
      </c>
    </row>
    <row r="18" spans="1:55" ht="15.75" x14ac:dyDescent="0.25">
      <c r="A18" s="10" t="s">
        <v>33</v>
      </c>
      <c r="B18" s="12">
        <v>170</v>
      </c>
      <c r="C18" s="12">
        <v>9.56</v>
      </c>
      <c r="D18" s="12">
        <v>1.97587</v>
      </c>
      <c r="E18" s="12">
        <v>1625</v>
      </c>
      <c r="F18" s="12">
        <v>4.3</v>
      </c>
      <c r="G18" s="12">
        <v>18.399999999999999</v>
      </c>
      <c r="H18" s="12" t="s">
        <v>33</v>
      </c>
      <c r="I18" s="12"/>
      <c r="J18" s="13">
        <f t="shared" si="1"/>
        <v>6.9155449999999998</v>
      </c>
      <c r="K18" s="13">
        <f t="shared" si="2"/>
        <v>2.6444550000000007</v>
      </c>
      <c r="L18" s="13">
        <f t="shared" si="3"/>
        <v>16.475545</v>
      </c>
      <c r="N18" s="10" t="s">
        <v>33</v>
      </c>
      <c r="O18" s="12">
        <v>170</v>
      </c>
      <c r="P18" s="12">
        <v>9.56</v>
      </c>
      <c r="Q18" s="12">
        <v>1.97587</v>
      </c>
      <c r="R18" s="12">
        <v>1625</v>
      </c>
      <c r="S18" s="12">
        <v>4.3</v>
      </c>
      <c r="T18" s="12">
        <v>18.399999999999999</v>
      </c>
      <c r="U18" s="12" t="s">
        <v>33</v>
      </c>
      <c r="V18" s="12"/>
      <c r="W18" s="13">
        <f t="shared" si="4"/>
        <v>6.9155449999999998</v>
      </c>
      <c r="X18" s="13">
        <f t="shared" si="5"/>
        <v>2.6444550000000007</v>
      </c>
      <c r="Y18" s="14">
        <f t="shared" si="6"/>
        <v>16.475545</v>
      </c>
      <c r="AA18" s="10" t="s">
        <v>33</v>
      </c>
      <c r="AB18" s="12">
        <v>169</v>
      </c>
      <c r="AC18" s="12">
        <v>9.5076900000000002</v>
      </c>
      <c r="AD18" s="12">
        <v>1.85995</v>
      </c>
      <c r="AE18" s="12">
        <v>1607</v>
      </c>
      <c r="AF18" s="12">
        <v>4.3</v>
      </c>
      <c r="AG18" s="12">
        <v>16.3</v>
      </c>
      <c r="AH18" s="12" t="s">
        <v>33</v>
      </c>
      <c r="AI18" s="4"/>
      <c r="AJ18" s="13">
        <f t="shared" si="7"/>
        <v>6.5098250000000002</v>
      </c>
      <c r="AK18" s="13">
        <f t="shared" si="8"/>
        <v>2.997865</v>
      </c>
      <c r="AL18" s="14">
        <f t="shared" si="9"/>
        <v>16.017515</v>
      </c>
      <c r="AM18" s="4"/>
      <c r="AN18" s="10" t="s">
        <v>33</v>
      </c>
      <c r="AO18" s="12">
        <v>168</v>
      </c>
      <c r="AP18" s="12">
        <v>9.4672599999999996</v>
      </c>
      <c r="AQ18" s="12">
        <v>1.7894699999999999</v>
      </c>
      <c r="AR18" s="12">
        <v>1591</v>
      </c>
      <c r="AS18" s="12">
        <v>4.3</v>
      </c>
      <c r="AT18" s="12">
        <v>15.1</v>
      </c>
      <c r="AU18" s="12"/>
      <c r="AW18" s="15" t="str">
        <f t="shared" si="0"/>
        <v>CP</v>
      </c>
      <c r="AX18" s="16">
        <f t="shared" si="10"/>
        <v>-2</v>
      </c>
      <c r="AY18" s="17">
        <f t="shared" si="11"/>
        <v>-1.1764705882352941E-2</v>
      </c>
      <c r="AZ18" s="18">
        <f t="shared" si="12"/>
        <v>-9.2740000000000933E-2</v>
      </c>
      <c r="BA18" s="17">
        <f t="shared" si="13"/>
        <v>-9.7008368200837795E-3</v>
      </c>
      <c r="BB18" s="18">
        <f t="shared" si="14"/>
        <v>-0.18640000000000012</v>
      </c>
      <c r="BC18" s="17">
        <f t="shared" si="15"/>
        <v>-9.433819026555397E-2</v>
      </c>
    </row>
    <row r="19" spans="1:55" ht="15.75" x14ac:dyDescent="0.25">
      <c r="A19" s="10" t="s">
        <v>34</v>
      </c>
      <c r="B19" s="12">
        <v>2</v>
      </c>
      <c r="C19" s="12">
        <v>47.005000000000003</v>
      </c>
      <c r="D19" s="12">
        <v>8.4923500000000001</v>
      </c>
      <c r="E19" s="12">
        <v>94.01</v>
      </c>
      <c r="F19" s="12">
        <v>41</v>
      </c>
      <c r="G19" s="12">
        <v>53.01</v>
      </c>
      <c r="H19" s="12" t="s">
        <v>34</v>
      </c>
      <c r="I19" s="12"/>
      <c r="J19" s="13">
        <f t="shared" si="1"/>
        <v>29.723224999999999</v>
      </c>
      <c r="K19" s="13">
        <f t="shared" si="2"/>
        <v>17.281775000000003</v>
      </c>
      <c r="L19" s="13">
        <f t="shared" si="3"/>
        <v>76.728225000000009</v>
      </c>
      <c r="N19" s="10" t="s">
        <v>34</v>
      </c>
      <c r="O19" s="12">
        <v>2</v>
      </c>
      <c r="P19" s="12">
        <v>47.005000000000003</v>
      </c>
      <c r="Q19" s="12">
        <v>8.4923500000000001</v>
      </c>
      <c r="R19" s="12">
        <v>94.01</v>
      </c>
      <c r="S19" s="12">
        <v>41</v>
      </c>
      <c r="T19" s="12">
        <v>53.01</v>
      </c>
      <c r="U19" s="12" t="s">
        <v>34</v>
      </c>
      <c r="V19" s="12"/>
      <c r="W19" s="13">
        <f t="shared" si="4"/>
        <v>29.723224999999999</v>
      </c>
      <c r="X19" s="13">
        <f t="shared" si="5"/>
        <v>17.281775000000003</v>
      </c>
      <c r="Y19" s="13">
        <f t="shared" si="6"/>
        <v>76.728225000000009</v>
      </c>
      <c r="AA19" s="10" t="s">
        <v>34</v>
      </c>
      <c r="AB19" s="12">
        <v>2</v>
      </c>
      <c r="AC19" s="12">
        <v>47.005000000000003</v>
      </c>
      <c r="AD19" s="12">
        <v>8.4923500000000001</v>
      </c>
      <c r="AE19" s="12">
        <v>94.01</v>
      </c>
      <c r="AF19" s="12">
        <v>41</v>
      </c>
      <c r="AG19" s="12">
        <v>53.01</v>
      </c>
      <c r="AH19" s="12" t="s">
        <v>34</v>
      </c>
      <c r="AI19" s="4"/>
      <c r="AJ19" s="13">
        <f t="shared" si="7"/>
        <v>29.723224999999999</v>
      </c>
      <c r="AK19" s="13">
        <f t="shared" si="8"/>
        <v>17.281775000000003</v>
      </c>
      <c r="AL19" s="13">
        <f t="shared" si="9"/>
        <v>76.728225000000009</v>
      </c>
      <c r="AM19" s="4"/>
      <c r="AN19" s="10" t="s">
        <v>34</v>
      </c>
      <c r="AO19" s="12">
        <v>2</v>
      </c>
      <c r="AP19" s="12">
        <v>47.005000000000003</v>
      </c>
      <c r="AQ19" s="12">
        <v>8.4923500000000001</v>
      </c>
      <c r="AR19" s="12">
        <v>94.01</v>
      </c>
      <c r="AS19" s="12">
        <v>41</v>
      </c>
      <c r="AT19" s="12">
        <v>53.01</v>
      </c>
      <c r="AU19" s="12"/>
      <c r="AW19" s="15" t="str">
        <f t="shared" si="0"/>
        <v>RDP</v>
      </c>
      <c r="AX19" s="16">
        <f t="shared" si="10"/>
        <v>0</v>
      </c>
      <c r="AY19" s="17">
        <f t="shared" si="11"/>
        <v>0</v>
      </c>
      <c r="AZ19" s="18">
        <f t="shared" si="12"/>
        <v>0</v>
      </c>
      <c r="BA19" s="17">
        <f t="shared" si="13"/>
        <v>0</v>
      </c>
      <c r="BB19" s="18">
        <f t="shared" si="14"/>
        <v>0</v>
      </c>
      <c r="BC19" s="17">
        <f t="shared" si="15"/>
        <v>0</v>
      </c>
    </row>
    <row r="20" spans="1:55" ht="15.75" x14ac:dyDescent="0.25">
      <c r="A20" s="10" t="s">
        <v>35</v>
      </c>
      <c r="B20" s="12">
        <v>2</v>
      </c>
      <c r="C20" s="12">
        <v>52.494999999999997</v>
      </c>
      <c r="D20" s="12">
        <v>7.7852499999999996</v>
      </c>
      <c r="E20" s="12">
        <v>104.99</v>
      </c>
      <c r="F20" s="12">
        <v>46.99</v>
      </c>
      <c r="G20" s="12">
        <v>58</v>
      </c>
      <c r="H20" s="12" t="s">
        <v>35</v>
      </c>
      <c r="I20" s="12"/>
      <c r="J20" s="13">
        <f t="shared" si="1"/>
        <v>27.248374999999999</v>
      </c>
      <c r="K20" s="13">
        <f t="shared" si="2"/>
        <v>25.246624999999998</v>
      </c>
      <c r="L20" s="13">
        <f t="shared" si="3"/>
        <v>79.743375</v>
      </c>
      <c r="N20" s="10" t="s">
        <v>35</v>
      </c>
      <c r="O20" s="12">
        <v>2</v>
      </c>
      <c r="P20" s="12">
        <v>52.494999999999997</v>
      </c>
      <c r="Q20" s="12">
        <v>7.7852499999999996</v>
      </c>
      <c r="R20" s="12">
        <v>104.99</v>
      </c>
      <c r="S20" s="12">
        <v>46.99</v>
      </c>
      <c r="T20" s="12">
        <v>58</v>
      </c>
      <c r="U20" s="12" t="s">
        <v>35</v>
      </c>
      <c r="V20" s="12"/>
      <c r="W20" s="13">
        <f t="shared" si="4"/>
        <v>27.248374999999999</v>
      </c>
      <c r="X20" s="13">
        <f t="shared" si="5"/>
        <v>25.246624999999998</v>
      </c>
      <c r="Y20" s="13">
        <f t="shared" si="6"/>
        <v>79.743375</v>
      </c>
      <c r="AA20" s="10" t="s">
        <v>35</v>
      </c>
      <c r="AB20" s="12">
        <v>2</v>
      </c>
      <c r="AC20" s="12">
        <v>52.494999999999997</v>
      </c>
      <c r="AD20" s="12">
        <v>7.7852499999999996</v>
      </c>
      <c r="AE20" s="12">
        <v>104.99</v>
      </c>
      <c r="AF20" s="12">
        <v>46.99</v>
      </c>
      <c r="AG20" s="12">
        <v>58</v>
      </c>
      <c r="AH20" s="12" t="s">
        <v>35</v>
      </c>
      <c r="AI20" s="4"/>
      <c r="AJ20" s="13">
        <f t="shared" si="7"/>
        <v>27.248374999999999</v>
      </c>
      <c r="AK20" s="13">
        <f t="shared" si="8"/>
        <v>25.246624999999998</v>
      </c>
      <c r="AL20" s="13">
        <f t="shared" si="9"/>
        <v>79.743375</v>
      </c>
      <c r="AM20" s="4"/>
      <c r="AN20" s="10" t="s">
        <v>35</v>
      </c>
      <c r="AO20" s="12">
        <v>2</v>
      </c>
      <c r="AP20" s="12">
        <v>52.494999999999997</v>
      </c>
      <c r="AQ20" s="12">
        <v>7.7852499999999996</v>
      </c>
      <c r="AR20" s="12">
        <v>104.99</v>
      </c>
      <c r="AS20" s="12">
        <v>46.99</v>
      </c>
      <c r="AT20" s="12">
        <v>58</v>
      </c>
      <c r="AU20" s="12"/>
      <c r="AW20" s="15" t="str">
        <f t="shared" si="0"/>
        <v>RUP</v>
      </c>
      <c r="AX20" s="16">
        <f t="shared" si="10"/>
        <v>0</v>
      </c>
      <c r="AY20" s="17">
        <f t="shared" si="11"/>
        <v>0</v>
      </c>
      <c r="AZ20" s="18">
        <f t="shared" si="12"/>
        <v>0</v>
      </c>
      <c r="BA20" s="17">
        <f t="shared" si="13"/>
        <v>0</v>
      </c>
      <c r="BB20" s="18">
        <f t="shared" si="14"/>
        <v>0</v>
      </c>
      <c r="BC20" s="17">
        <f t="shared" si="15"/>
        <v>0</v>
      </c>
    </row>
    <row r="21" spans="1:55" ht="30" x14ac:dyDescent="0.25">
      <c r="A21" s="10" t="s">
        <v>36</v>
      </c>
      <c r="B21" s="12">
        <v>123</v>
      </c>
      <c r="C21" s="12">
        <v>24.271540000000002</v>
      </c>
      <c r="D21" s="12">
        <v>10.30968</v>
      </c>
      <c r="E21" s="12">
        <v>2985</v>
      </c>
      <c r="F21" s="12">
        <v>2.2799999999999998</v>
      </c>
      <c r="G21" s="12">
        <v>55.93</v>
      </c>
      <c r="H21" s="12" t="s">
        <v>36</v>
      </c>
      <c r="I21" s="12"/>
      <c r="J21" s="13">
        <f t="shared" si="1"/>
        <v>36.083880000000001</v>
      </c>
      <c r="K21" s="13">
        <f t="shared" si="2"/>
        <v>-11.812339999999999</v>
      </c>
      <c r="L21" s="13">
        <f t="shared" si="3"/>
        <v>60.355420000000002</v>
      </c>
      <c r="N21" s="10" t="s">
        <v>36</v>
      </c>
      <c r="O21" s="12">
        <v>123</v>
      </c>
      <c r="P21" s="12">
        <v>24.271540000000002</v>
      </c>
      <c r="Q21" s="12">
        <v>10.30968</v>
      </c>
      <c r="R21" s="12">
        <v>2985</v>
      </c>
      <c r="S21" s="12">
        <v>2.2799999999999998</v>
      </c>
      <c r="T21" s="12">
        <v>55.93</v>
      </c>
      <c r="U21" s="12" t="s">
        <v>36</v>
      </c>
      <c r="V21" s="12"/>
      <c r="W21" s="13">
        <f t="shared" si="4"/>
        <v>36.083880000000001</v>
      </c>
      <c r="X21" s="13">
        <f t="shared" si="5"/>
        <v>-11.812339999999999</v>
      </c>
      <c r="Y21" s="13">
        <f t="shared" si="6"/>
        <v>60.355420000000002</v>
      </c>
      <c r="AA21" s="10" t="s">
        <v>36</v>
      </c>
      <c r="AB21" s="12">
        <v>122</v>
      </c>
      <c r="AC21" s="12">
        <v>24.451799999999999</v>
      </c>
      <c r="AD21" s="12">
        <v>10.1557</v>
      </c>
      <c r="AE21" s="12">
        <v>2983</v>
      </c>
      <c r="AF21" s="12">
        <v>6.56</v>
      </c>
      <c r="AG21" s="12">
        <v>55.93</v>
      </c>
      <c r="AH21" s="12" t="s">
        <v>36</v>
      </c>
      <c r="AI21" s="4"/>
      <c r="AJ21" s="13">
        <f t="shared" si="7"/>
        <v>35.54495</v>
      </c>
      <c r="AK21" s="13">
        <f t="shared" si="8"/>
        <v>-11.093150000000001</v>
      </c>
      <c r="AL21" s="13">
        <f t="shared" si="9"/>
        <v>59.996749999999999</v>
      </c>
      <c r="AM21" s="4"/>
      <c r="AN21" s="10" t="s">
        <v>36</v>
      </c>
      <c r="AO21" s="12">
        <v>122</v>
      </c>
      <c r="AP21" s="12">
        <v>24.451799999999999</v>
      </c>
      <c r="AQ21" s="12">
        <v>10.1557</v>
      </c>
      <c r="AR21" s="12">
        <v>2983</v>
      </c>
      <c r="AS21" s="12">
        <v>6.56</v>
      </c>
      <c r="AT21" s="12">
        <v>55.93</v>
      </c>
      <c r="AU21" s="12"/>
      <c r="AW21" s="15" t="str">
        <f t="shared" si="0"/>
        <v>Sol_Protein</v>
      </c>
      <c r="AX21" s="16">
        <f t="shared" si="10"/>
        <v>-1</v>
      </c>
      <c r="AY21" s="17">
        <f t="shared" si="11"/>
        <v>-8.130081300813009E-3</v>
      </c>
      <c r="AZ21" s="18">
        <f t="shared" si="12"/>
        <v>0.18025999999999698</v>
      </c>
      <c r="BA21" s="17">
        <f t="shared" si="13"/>
        <v>7.4268052212590118E-3</v>
      </c>
      <c r="BB21" s="18">
        <f t="shared" si="14"/>
        <v>-0.15398000000000067</v>
      </c>
      <c r="BC21" s="17">
        <f t="shared" si="15"/>
        <v>-1.4935478113772752E-2</v>
      </c>
    </row>
    <row r="22" spans="1:55" ht="15.75" x14ac:dyDescent="0.25">
      <c r="A22" s="10" t="s">
        <v>50</v>
      </c>
      <c r="B22" s="12">
        <v>6</v>
      </c>
      <c r="C22" s="12">
        <v>3.1166700000000001</v>
      </c>
      <c r="D22" s="12">
        <v>1.2073400000000001</v>
      </c>
      <c r="E22" s="12">
        <v>18.7</v>
      </c>
      <c r="F22" s="12">
        <v>2</v>
      </c>
      <c r="G22" s="12">
        <v>5.2</v>
      </c>
      <c r="H22" s="12" t="s">
        <v>50</v>
      </c>
      <c r="I22" s="12"/>
      <c r="J22" s="13">
        <f>IF(D22=".","",3.5*D22)</f>
        <v>4.2256900000000002</v>
      </c>
      <c r="K22" s="13">
        <f>IF(J22="","",C22-J22)</f>
        <v>-1.1090200000000001</v>
      </c>
      <c r="L22" s="13">
        <f>IF(J22="","",C22+J22)</f>
        <v>7.3423600000000002</v>
      </c>
      <c r="N22" s="10" t="s">
        <v>50</v>
      </c>
      <c r="O22" s="12">
        <v>6</v>
      </c>
      <c r="P22" s="12">
        <v>3.1166700000000001</v>
      </c>
      <c r="Q22" s="12">
        <v>1.2073400000000001</v>
      </c>
      <c r="R22" s="12">
        <v>18.7</v>
      </c>
      <c r="S22" s="12">
        <v>2</v>
      </c>
      <c r="T22" s="12">
        <v>5.2</v>
      </c>
      <c r="U22" s="12" t="s">
        <v>50</v>
      </c>
      <c r="V22" s="12"/>
      <c r="W22" s="13">
        <f>IF(Q22=".","",3.5*Q22)</f>
        <v>4.2256900000000002</v>
      </c>
      <c r="X22" s="13">
        <f>IF(W22="","",P22-W22)</f>
        <v>-1.1090200000000001</v>
      </c>
      <c r="Y22" s="13">
        <f>IF(W22="","",P22+W22)</f>
        <v>7.3423600000000002</v>
      </c>
      <c r="AA22" s="10" t="s">
        <v>50</v>
      </c>
      <c r="AB22" s="12">
        <v>6</v>
      </c>
      <c r="AC22" s="12">
        <v>3.1166700000000001</v>
      </c>
      <c r="AD22" s="12">
        <v>1.2073400000000001</v>
      </c>
      <c r="AE22" s="12">
        <v>18.7</v>
      </c>
      <c r="AF22" s="12">
        <v>2</v>
      </c>
      <c r="AG22" s="12">
        <v>5.2</v>
      </c>
      <c r="AH22" s="12" t="s">
        <v>50</v>
      </c>
      <c r="AI22" s="4"/>
      <c r="AJ22" s="13">
        <f>IF(AD22=".","",3.5*AD22)</f>
        <v>4.2256900000000002</v>
      </c>
      <c r="AK22" s="13">
        <f>IF(AJ22="","",AC22-AJ22)</f>
        <v>-1.1090200000000001</v>
      </c>
      <c r="AL22" s="13">
        <f>IF(AJ22="","",AC22+AJ22)</f>
        <v>7.3423600000000002</v>
      </c>
      <c r="AM22" s="4"/>
      <c r="AN22" s="10" t="s">
        <v>50</v>
      </c>
      <c r="AO22" s="12">
        <v>6</v>
      </c>
      <c r="AP22" s="12">
        <v>3.1166700000000001</v>
      </c>
      <c r="AQ22" s="12">
        <v>1.2073400000000001</v>
      </c>
      <c r="AR22" s="12">
        <v>18.7</v>
      </c>
      <c r="AS22" s="12">
        <v>2</v>
      </c>
      <c r="AT22" s="12">
        <v>5.2</v>
      </c>
      <c r="AU22" s="12"/>
      <c r="AW22" s="15" t="str">
        <f>AN22</f>
        <v>ADIN</v>
      </c>
      <c r="AX22" s="16">
        <f>AO22-O22</f>
        <v>0</v>
      </c>
      <c r="AY22" s="17">
        <f>IF(AX22&lt;&gt;0,AX22/O22,0)</f>
        <v>0</v>
      </c>
      <c r="AZ22" s="18">
        <f>IF((AND(AP22&lt;&gt;".",P22&lt;&gt;".")),AP22-P22,".")</f>
        <v>0</v>
      </c>
      <c r="BA22" s="17">
        <f>IF((AND(P22 &lt;&gt;".",AZ22&lt;&gt;".")),AZ22/P22,".")</f>
        <v>0</v>
      </c>
      <c r="BB22" s="18">
        <f>IF((AND(Q22&lt;&gt;".",AQ22&lt;&gt;".")),AQ22-Q22,".")</f>
        <v>0</v>
      </c>
      <c r="BC22" s="17">
        <f>IF((AND(BB22&lt;&gt;".",Q22&lt;&gt;".")),BB22/Q22,".")</f>
        <v>0</v>
      </c>
    </row>
    <row r="23" spans="1:55" ht="15.75" x14ac:dyDescent="0.25">
      <c r="A23" s="10" t="s">
        <v>37</v>
      </c>
      <c r="B23" s="12">
        <v>145</v>
      </c>
      <c r="C23" s="12">
        <v>0.27759</v>
      </c>
      <c r="D23" s="12">
        <v>0.16561000000000001</v>
      </c>
      <c r="E23" s="12">
        <v>40.25</v>
      </c>
      <c r="F23" s="12">
        <v>0.14000000000000001</v>
      </c>
      <c r="G23" s="12">
        <v>1.47</v>
      </c>
      <c r="H23" s="12" t="s">
        <v>37</v>
      </c>
      <c r="I23" s="12"/>
      <c r="J23" s="13">
        <f t="shared" si="1"/>
        <v>0.57963500000000001</v>
      </c>
      <c r="K23" s="13">
        <f t="shared" si="2"/>
        <v>-0.30204500000000001</v>
      </c>
      <c r="L23" s="13">
        <f t="shared" si="3"/>
        <v>0.85722500000000001</v>
      </c>
      <c r="N23" s="10" t="s">
        <v>37</v>
      </c>
      <c r="O23" s="12">
        <v>145</v>
      </c>
      <c r="P23" s="12">
        <v>0.27759</v>
      </c>
      <c r="Q23" s="12">
        <v>0.16561000000000001</v>
      </c>
      <c r="R23" s="12">
        <v>40.25</v>
      </c>
      <c r="S23" s="12">
        <v>0.14000000000000001</v>
      </c>
      <c r="T23" s="12">
        <v>1.47</v>
      </c>
      <c r="U23" s="12" t="s">
        <v>37</v>
      </c>
      <c r="V23" s="12"/>
      <c r="W23" s="13">
        <f t="shared" si="4"/>
        <v>0.57963500000000001</v>
      </c>
      <c r="X23" s="13">
        <f t="shared" si="5"/>
        <v>-0.30204500000000001</v>
      </c>
      <c r="Y23" s="14">
        <f t="shared" si="6"/>
        <v>0.85722500000000001</v>
      </c>
      <c r="AA23" s="10" t="s">
        <v>37</v>
      </c>
      <c r="AB23" s="12">
        <v>142</v>
      </c>
      <c r="AC23" s="12">
        <v>0.25914999999999999</v>
      </c>
      <c r="AD23" s="12">
        <v>0.1018</v>
      </c>
      <c r="AE23" s="12">
        <v>36.799999999999997</v>
      </c>
      <c r="AF23" s="12">
        <v>0.14000000000000001</v>
      </c>
      <c r="AG23" s="12">
        <v>0.72</v>
      </c>
      <c r="AH23" s="12" t="s">
        <v>37</v>
      </c>
      <c r="AI23" s="4"/>
      <c r="AJ23" s="13">
        <f t="shared" si="7"/>
        <v>0.35630000000000001</v>
      </c>
      <c r="AK23" s="13">
        <f t="shared" si="8"/>
        <v>-9.7150000000000014E-2</v>
      </c>
      <c r="AL23" s="14">
        <f t="shared" si="9"/>
        <v>0.61545000000000005</v>
      </c>
      <c r="AM23" s="4"/>
      <c r="AN23" s="10" t="s">
        <v>37</v>
      </c>
      <c r="AO23" s="12">
        <v>141</v>
      </c>
      <c r="AP23" s="12">
        <v>0.25589000000000001</v>
      </c>
      <c r="AQ23" s="12">
        <v>9.4390000000000002E-2</v>
      </c>
      <c r="AR23" s="12">
        <v>36.08</v>
      </c>
      <c r="AS23" s="12">
        <v>0.14000000000000001</v>
      </c>
      <c r="AT23" s="12">
        <v>0.6</v>
      </c>
      <c r="AU23" s="12"/>
      <c r="AW23" s="15" t="str">
        <f t="shared" si="0"/>
        <v>Ca</v>
      </c>
      <c r="AX23" s="16">
        <f t="shared" si="10"/>
        <v>-4</v>
      </c>
      <c r="AY23" s="17">
        <f t="shared" si="11"/>
        <v>-2.7586206896551724E-2</v>
      </c>
      <c r="AZ23" s="18">
        <f t="shared" si="12"/>
        <v>-2.1699999999999997E-2</v>
      </c>
      <c r="BA23" s="17">
        <f t="shared" si="13"/>
        <v>-7.8172844843113931E-2</v>
      </c>
      <c r="BB23" s="18">
        <f t="shared" si="14"/>
        <v>-7.1220000000000006E-2</v>
      </c>
      <c r="BC23" s="17">
        <f t="shared" si="15"/>
        <v>-0.43004649477688545</v>
      </c>
    </row>
    <row r="24" spans="1:55" ht="15.75" x14ac:dyDescent="0.25">
      <c r="A24" s="10" t="s">
        <v>38</v>
      </c>
      <c r="B24" s="12">
        <v>145</v>
      </c>
      <c r="C24" s="12">
        <v>0.10262</v>
      </c>
      <c r="D24" s="12">
        <v>4.0050000000000002E-2</v>
      </c>
      <c r="E24" s="12">
        <v>14.88</v>
      </c>
      <c r="F24" s="12">
        <v>0.02</v>
      </c>
      <c r="G24" s="12">
        <v>0.3</v>
      </c>
      <c r="H24" s="12" t="s">
        <v>38</v>
      </c>
      <c r="I24" s="12"/>
      <c r="J24" s="13">
        <f t="shared" si="1"/>
        <v>0.14017499999999999</v>
      </c>
      <c r="K24" s="13">
        <f t="shared" si="2"/>
        <v>-3.7554999999999991E-2</v>
      </c>
      <c r="L24" s="13">
        <f t="shared" si="3"/>
        <v>0.24279499999999998</v>
      </c>
      <c r="N24" s="10" t="s">
        <v>38</v>
      </c>
      <c r="O24" s="12">
        <v>145</v>
      </c>
      <c r="P24" s="12">
        <v>0.10262</v>
      </c>
      <c r="Q24" s="12">
        <v>4.0050000000000002E-2</v>
      </c>
      <c r="R24" s="12">
        <v>14.88</v>
      </c>
      <c r="S24" s="12">
        <v>0.02</v>
      </c>
      <c r="T24" s="12">
        <v>0.3</v>
      </c>
      <c r="U24" s="12" t="s">
        <v>38</v>
      </c>
      <c r="V24" s="12"/>
      <c r="W24" s="13">
        <f t="shared" si="4"/>
        <v>0.14017499999999999</v>
      </c>
      <c r="X24" s="13">
        <f t="shared" si="5"/>
        <v>-3.7554999999999991E-2</v>
      </c>
      <c r="Y24" s="14">
        <f t="shared" si="6"/>
        <v>0.24279499999999998</v>
      </c>
      <c r="AA24" s="10" t="s">
        <v>38</v>
      </c>
      <c r="AB24" s="12">
        <v>143</v>
      </c>
      <c r="AC24" s="12">
        <v>0.10014000000000001</v>
      </c>
      <c r="AD24" s="12">
        <v>3.4229999999999997E-2</v>
      </c>
      <c r="AE24" s="12">
        <v>14.32</v>
      </c>
      <c r="AF24" s="12">
        <v>0.02</v>
      </c>
      <c r="AG24" s="12">
        <v>0.22</v>
      </c>
      <c r="AH24" s="12" t="s">
        <v>38</v>
      </c>
      <c r="AI24" s="4"/>
      <c r="AJ24" s="13">
        <f t="shared" si="7"/>
        <v>0.11980499999999999</v>
      </c>
      <c r="AK24" s="13">
        <f t="shared" si="8"/>
        <v>-1.9664999999999988E-2</v>
      </c>
      <c r="AL24" s="13">
        <f t="shared" si="9"/>
        <v>0.219945</v>
      </c>
      <c r="AM24" s="4"/>
      <c r="AN24" s="10" t="s">
        <v>38</v>
      </c>
      <c r="AO24" s="12">
        <v>143</v>
      </c>
      <c r="AP24" s="12">
        <v>0.10014000000000001</v>
      </c>
      <c r="AQ24" s="12">
        <v>3.4229999999999997E-2</v>
      </c>
      <c r="AR24" s="12">
        <v>14.32</v>
      </c>
      <c r="AS24" s="12">
        <v>0.02</v>
      </c>
      <c r="AT24" s="12">
        <v>0.22</v>
      </c>
      <c r="AU24" s="12"/>
      <c r="AW24" s="15" t="str">
        <f t="shared" si="0"/>
        <v>P</v>
      </c>
      <c r="AX24" s="16">
        <f t="shared" si="10"/>
        <v>-2</v>
      </c>
      <c r="AY24" s="17">
        <f t="shared" si="11"/>
        <v>-1.3793103448275862E-2</v>
      </c>
      <c r="AZ24" s="18">
        <f t="shared" si="12"/>
        <v>-2.4799999999999961E-3</v>
      </c>
      <c r="BA24" s="17">
        <f t="shared" si="13"/>
        <v>-2.4166829078152367E-2</v>
      </c>
      <c r="BB24" s="18">
        <f t="shared" si="14"/>
        <v>-5.8200000000000057E-3</v>
      </c>
      <c r="BC24" s="17">
        <f t="shared" si="15"/>
        <v>-0.14531835205992522</v>
      </c>
    </row>
    <row r="25" spans="1:55" ht="15.75" x14ac:dyDescent="0.25">
      <c r="A25" s="10" t="s">
        <v>39</v>
      </c>
      <c r="B25" s="12">
        <v>144</v>
      </c>
      <c r="C25" s="12">
        <v>0.13361000000000001</v>
      </c>
      <c r="D25" s="12">
        <v>7.621E-2</v>
      </c>
      <c r="E25" s="12">
        <v>19.239999999999998</v>
      </c>
      <c r="F25" s="12">
        <v>0.04</v>
      </c>
      <c r="G25" s="12">
        <v>0.49</v>
      </c>
      <c r="H25" s="12" t="s">
        <v>39</v>
      </c>
      <c r="I25" s="12"/>
      <c r="J25" s="13">
        <f t="shared" si="1"/>
        <v>0.266735</v>
      </c>
      <c r="K25" s="13">
        <f t="shared" si="2"/>
        <v>-0.13312499999999999</v>
      </c>
      <c r="L25" s="13">
        <f t="shared" si="3"/>
        <v>0.40034500000000001</v>
      </c>
      <c r="N25" s="10" t="s">
        <v>39</v>
      </c>
      <c r="O25" s="12">
        <v>144</v>
      </c>
      <c r="P25" s="12">
        <v>0.13361000000000001</v>
      </c>
      <c r="Q25" s="12">
        <v>7.621E-2</v>
      </c>
      <c r="R25" s="12">
        <v>19.239999999999998</v>
      </c>
      <c r="S25" s="12">
        <v>0.04</v>
      </c>
      <c r="T25" s="12">
        <v>0.49</v>
      </c>
      <c r="U25" s="12" t="s">
        <v>39</v>
      </c>
      <c r="V25" s="12"/>
      <c r="W25" s="13">
        <f t="shared" si="4"/>
        <v>0.266735</v>
      </c>
      <c r="X25" s="13">
        <f t="shared" si="5"/>
        <v>-0.13312499999999999</v>
      </c>
      <c r="Y25" s="14">
        <f t="shared" si="6"/>
        <v>0.40034500000000001</v>
      </c>
      <c r="AA25" s="10" t="s">
        <v>39</v>
      </c>
      <c r="AB25" s="12">
        <v>143</v>
      </c>
      <c r="AC25" s="12">
        <v>0.13111999999999999</v>
      </c>
      <c r="AD25" s="12">
        <v>7.034E-2</v>
      </c>
      <c r="AE25" s="12">
        <v>18.75</v>
      </c>
      <c r="AF25" s="12">
        <v>0.04</v>
      </c>
      <c r="AG25" s="12">
        <v>0.4</v>
      </c>
      <c r="AH25" s="12" t="s">
        <v>39</v>
      </c>
      <c r="AI25" s="4"/>
      <c r="AJ25" s="13">
        <f t="shared" si="7"/>
        <v>0.24618999999999999</v>
      </c>
      <c r="AK25" s="13">
        <f t="shared" si="8"/>
        <v>-0.11507000000000001</v>
      </c>
      <c r="AL25" s="14">
        <f t="shared" si="9"/>
        <v>0.37730999999999998</v>
      </c>
      <c r="AM25" s="4"/>
      <c r="AN25" s="10" t="s">
        <v>39</v>
      </c>
      <c r="AO25" s="12">
        <v>141</v>
      </c>
      <c r="AP25" s="12">
        <v>0.12737999999999999</v>
      </c>
      <c r="AQ25" s="12">
        <v>6.3320000000000001E-2</v>
      </c>
      <c r="AR25" s="12">
        <v>17.96</v>
      </c>
      <c r="AS25" s="12">
        <v>0.04</v>
      </c>
      <c r="AT25" s="12">
        <v>0.37</v>
      </c>
      <c r="AU25" s="12"/>
      <c r="AW25" s="15" t="str">
        <f t="shared" si="0"/>
        <v>Mg</v>
      </c>
      <c r="AX25" s="16">
        <f t="shared" si="10"/>
        <v>-3</v>
      </c>
      <c r="AY25" s="17">
        <f t="shared" si="11"/>
        <v>-2.0833333333333332E-2</v>
      </c>
      <c r="AZ25" s="18">
        <f t="shared" si="12"/>
        <v>-6.2300000000000133E-3</v>
      </c>
      <c r="BA25" s="17">
        <f t="shared" si="13"/>
        <v>-4.6628246388743452E-2</v>
      </c>
      <c r="BB25" s="18">
        <f t="shared" si="14"/>
        <v>-1.2889999999999999E-2</v>
      </c>
      <c r="BC25" s="17">
        <f t="shared" si="15"/>
        <v>-0.16913790841096968</v>
      </c>
    </row>
    <row r="26" spans="1:55" ht="15.75" x14ac:dyDescent="0.25">
      <c r="A26" s="10" t="s">
        <v>40</v>
      </c>
      <c r="B26" s="12">
        <v>144</v>
      </c>
      <c r="C26" s="12">
        <v>0.70264000000000004</v>
      </c>
      <c r="D26" s="12">
        <v>0.22125</v>
      </c>
      <c r="E26" s="12">
        <v>101.18</v>
      </c>
      <c r="F26" s="12">
        <v>0.27</v>
      </c>
      <c r="G26" s="12">
        <v>2.02</v>
      </c>
      <c r="H26" s="12" t="s">
        <v>40</v>
      </c>
      <c r="I26" s="12"/>
      <c r="J26" s="13">
        <f t="shared" si="1"/>
        <v>0.77437500000000004</v>
      </c>
      <c r="K26" s="13">
        <f t="shared" si="2"/>
        <v>-7.1734999999999993E-2</v>
      </c>
      <c r="L26" s="13">
        <f t="shared" si="3"/>
        <v>1.4770150000000002</v>
      </c>
      <c r="N26" s="10" t="s">
        <v>40</v>
      </c>
      <c r="O26" s="12">
        <v>144</v>
      </c>
      <c r="P26" s="12">
        <v>0.70264000000000004</v>
      </c>
      <c r="Q26" s="12">
        <v>0.22125</v>
      </c>
      <c r="R26" s="12">
        <v>101.18</v>
      </c>
      <c r="S26" s="12">
        <v>0.27</v>
      </c>
      <c r="T26" s="12">
        <v>2.02</v>
      </c>
      <c r="U26" s="12" t="s">
        <v>40</v>
      </c>
      <c r="V26" s="12"/>
      <c r="W26" s="13">
        <f t="shared" si="4"/>
        <v>0.77437500000000004</v>
      </c>
      <c r="X26" s="13">
        <f t="shared" si="5"/>
        <v>-7.1734999999999993E-2</v>
      </c>
      <c r="Y26" s="14">
        <f t="shared" si="6"/>
        <v>1.4770150000000002</v>
      </c>
      <c r="AA26" s="10" t="s">
        <v>40</v>
      </c>
      <c r="AB26" s="12">
        <v>143</v>
      </c>
      <c r="AC26" s="12">
        <v>0.69342999999999999</v>
      </c>
      <c r="AD26" s="12">
        <v>0.19233</v>
      </c>
      <c r="AE26" s="12">
        <v>99.16</v>
      </c>
      <c r="AF26" s="12">
        <v>0.27</v>
      </c>
      <c r="AG26" s="12">
        <v>1.32</v>
      </c>
      <c r="AH26" s="12" t="s">
        <v>40</v>
      </c>
      <c r="AI26" s="4"/>
      <c r="AJ26" s="13">
        <f t="shared" si="7"/>
        <v>0.67315499999999995</v>
      </c>
      <c r="AK26" s="13">
        <f t="shared" si="8"/>
        <v>2.0275000000000043E-2</v>
      </c>
      <c r="AL26" s="13">
        <f t="shared" si="9"/>
        <v>1.3665849999999999</v>
      </c>
      <c r="AM26" s="4"/>
      <c r="AN26" s="10" t="s">
        <v>40</v>
      </c>
      <c r="AO26" s="12">
        <v>143</v>
      </c>
      <c r="AP26" s="12">
        <v>0.69342999999999999</v>
      </c>
      <c r="AQ26" s="12">
        <v>0.19233</v>
      </c>
      <c r="AR26" s="12">
        <v>99.16</v>
      </c>
      <c r="AS26" s="12">
        <v>0.27</v>
      </c>
      <c r="AT26" s="12">
        <v>1.32</v>
      </c>
      <c r="AU26" s="12"/>
      <c r="AW26" s="15" t="str">
        <f t="shared" si="0"/>
        <v>K</v>
      </c>
      <c r="AX26" s="16">
        <f t="shared" si="10"/>
        <v>-1</v>
      </c>
      <c r="AY26" s="17">
        <f t="shared" si="11"/>
        <v>-6.9444444444444441E-3</v>
      </c>
      <c r="AZ26" s="18">
        <f t="shared" si="12"/>
        <v>-9.2100000000000515E-3</v>
      </c>
      <c r="BA26" s="17">
        <f t="shared" si="13"/>
        <v>-1.3107708072412688E-2</v>
      </c>
      <c r="BB26" s="18">
        <f t="shared" si="14"/>
        <v>-2.8920000000000001E-2</v>
      </c>
      <c r="BC26" s="17">
        <f t="shared" si="15"/>
        <v>-0.13071186440677968</v>
      </c>
    </row>
    <row r="27" spans="1:55" ht="15.75" x14ac:dyDescent="0.25">
      <c r="A27" s="10" t="s">
        <v>41</v>
      </c>
      <c r="B27" s="12">
        <v>87</v>
      </c>
      <c r="C27" s="12">
        <v>0.1477</v>
      </c>
      <c r="D27" s="12">
        <v>1.1328</v>
      </c>
      <c r="E27" s="12">
        <v>12.85</v>
      </c>
      <c r="F27" s="12">
        <v>0.01</v>
      </c>
      <c r="G27" s="12">
        <v>10.59</v>
      </c>
      <c r="H27" s="12" t="s">
        <v>41</v>
      </c>
      <c r="I27" s="12"/>
      <c r="J27" s="13">
        <f t="shared" si="1"/>
        <v>3.9648000000000003</v>
      </c>
      <c r="K27" s="13">
        <f t="shared" si="2"/>
        <v>-3.8171000000000004</v>
      </c>
      <c r="L27" s="13">
        <f t="shared" si="3"/>
        <v>4.1125000000000007</v>
      </c>
      <c r="N27" s="10" t="s">
        <v>41</v>
      </c>
      <c r="O27" s="12">
        <v>87</v>
      </c>
      <c r="P27" s="12">
        <v>0.1477</v>
      </c>
      <c r="Q27" s="12">
        <v>1.1328</v>
      </c>
      <c r="R27" s="12">
        <v>12.85</v>
      </c>
      <c r="S27" s="12">
        <v>0.01</v>
      </c>
      <c r="T27" s="12">
        <v>10.59</v>
      </c>
      <c r="U27" s="12" t="s">
        <v>41</v>
      </c>
      <c r="V27" s="12"/>
      <c r="W27" s="13">
        <f t="shared" si="4"/>
        <v>3.9648000000000003</v>
      </c>
      <c r="X27" s="13">
        <f t="shared" si="5"/>
        <v>-3.8171000000000004</v>
      </c>
      <c r="Y27" s="14">
        <f t="shared" si="6"/>
        <v>4.1125000000000007</v>
      </c>
      <c r="AA27" s="10" t="s">
        <v>41</v>
      </c>
      <c r="AB27" s="12">
        <v>86</v>
      </c>
      <c r="AC27" s="12">
        <v>2.6280000000000001E-2</v>
      </c>
      <c r="AD27" s="12">
        <v>2.4109999999999999E-2</v>
      </c>
      <c r="AE27" s="12">
        <v>2.2599999999999998</v>
      </c>
      <c r="AF27" s="12">
        <v>0.01</v>
      </c>
      <c r="AG27" s="12">
        <v>0.1</v>
      </c>
      <c r="AH27" s="12" t="s">
        <v>41</v>
      </c>
      <c r="AI27" s="4"/>
      <c r="AJ27" s="13">
        <f t="shared" si="7"/>
        <v>8.4385000000000002E-2</v>
      </c>
      <c r="AK27" s="13">
        <f t="shared" si="8"/>
        <v>-5.8105000000000004E-2</v>
      </c>
      <c r="AL27" s="13">
        <f t="shared" si="9"/>
        <v>0.110665</v>
      </c>
      <c r="AM27" s="4"/>
      <c r="AN27" s="10" t="s">
        <v>41</v>
      </c>
      <c r="AO27" s="12">
        <v>86</v>
      </c>
      <c r="AP27" s="12">
        <v>2.6280000000000001E-2</v>
      </c>
      <c r="AQ27" s="12">
        <v>2.4109999999999999E-2</v>
      </c>
      <c r="AR27" s="12">
        <v>2.2599999999999998</v>
      </c>
      <c r="AS27" s="12">
        <v>0.01</v>
      </c>
      <c r="AT27" s="12">
        <v>0.1</v>
      </c>
      <c r="AU27" s="12"/>
      <c r="AW27" s="15" t="str">
        <f t="shared" si="0"/>
        <v>NA</v>
      </c>
      <c r="AX27" s="16">
        <f t="shared" si="10"/>
        <v>-1</v>
      </c>
      <c r="AY27" s="17">
        <f t="shared" si="11"/>
        <v>-1.1494252873563218E-2</v>
      </c>
      <c r="AZ27" s="18">
        <f t="shared" si="12"/>
        <v>-0.12142</v>
      </c>
      <c r="BA27" s="17">
        <f t="shared" si="13"/>
        <v>-0.82207176709546381</v>
      </c>
      <c r="BB27" s="18">
        <f t="shared" si="14"/>
        <v>-1.10869</v>
      </c>
      <c r="BC27" s="17">
        <f t="shared" si="15"/>
        <v>-0.97871645480225977</v>
      </c>
    </row>
    <row r="28" spans="1:55" ht="15.75" x14ac:dyDescent="0.25">
      <c r="A28" s="10" t="s">
        <v>42</v>
      </c>
      <c r="B28" s="12">
        <v>7</v>
      </c>
      <c r="C28" s="12">
        <v>0.1</v>
      </c>
      <c r="D28" s="12">
        <v>7.1179999999999993E-2</v>
      </c>
      <c r="E28" s="12">
        <v>0.7</v>
      </c>
      <c r="F28" s="12">
        <v>0.03</v>
      </c>
      <c r="G28" s="12">
        <v>0.24</v>
      </c>
      <c r="H28" s="12" t="s">
        <v>42</v>
      </c>
      <c r="I28" s="12"/>
      <c r="J28" s="13">
        <f t="shared" si="1"/>
        <v>0.24912999999999996</v>
      </c>
      <c r="K28" s="13">
        <f t="shared" si="2"/>
        <v>-0.14912999999999996</v>
      </c>
      <c r="L28" s="13">
        <f t="shared" si="3"/>
        <v>0.34912999999999994</v>
      </c>
      <c r="N28" s="10" t="s">
        <v>42</v>
      </c>
      <c r="O28" s="12">
        <v>7</v>
      </c>
      <c r="P28" s="12">
        <v>0.1</v>
      </c>
      <c r="Q28" s="12">
        <v>7.1179999999999993E-2</v>
      </c>
      <c r="R28" s="12">
        <v>0.7</v>
      </c>
      <c r="S28" s="12">
        <v>0.03</v>
      </c>
      <c r="T28" s="12">
        <v>0.24</v>
      </c>
      <c r="U28" s="12" t="s">
        <v>42</v>
      </c>
      <c r="V28" s="12"/>
      <c r="W28" s="13">
        <f t="shared" si="4"/>
        <v>0.24912999999999996</v>
      </c>
      <c r="X28" s="13">
        <f t="shared" si="5"/>
        <v>-0.14912999999999996</v>
      </c>
      <c r="Y28" s="13">
        <f t="shared" si="6"/>
        <v>0.34912999999999994</v>
      </c>
      <c r="AA28" s="10" t="s">
        <v>42</v>
      </c>
      <c r="AB28" s="12">
        <v>7</v>
      </c>
      <c r="AC28" s="12">
        <v>0.1</v>
      </c>
      <c r="AD28" s="12">
        <v>7.1179999999999993E-2</v>
      </c>
      <c r="AE28" s="12">
        <v>0.7</v>
      </c>
      <c r="AF28" s="12">
        <v>0.03</v>
      </c>
      <c r="AG28" s="12">
        <v>0.24</v>
      </c>
      <c r="AH28" s="12" t="s">
        <v>42</v>
      </c>
      <c r="AI28" s="4"/>
      <c r="AJ28" s="13">
        <f t="shared" si="7"/>
        <v>0.24912999999999996</v>
      </c>
      <c r="AK28" s="13">
        <f t="shared" si="8"/>
        <v>-0.14912999999999996</v>
      </c>
      <c r="AL28" s="13">
        <f t="shared" si="9"/>
        <v>0.34912999999999994</v>
      </c>
      <c r="AM28" s="4"/>
      <c r="AN28" s="10" t="s">
        <v>42</v>
      </c>
      <c r="AO28" s="12">
        <v>7</v>
      </c>
      <c r="AP28" s="12">
        <v>0.1</v>
      </c>
      <c r="AQ28" s="12">
        <v>7.1179999999999993E-2</v>
      </c>
      <c r="AR28" s="12">
        <v>0.7</v>
      </c>
      <c r="AS28" s="12">
        <v>0.03</v>
      </c>
      <c r="AT28" s="12">
        <v>0.24</v>
      </c>
      <c r="AU28" s="12"/>
      <c r="AW28" s="15" t="str">
        <f t="shared" si="0"/>
        <v>Cl</v>
      </c>
      <c r="AX28" s="16">
        <f t="shared" si="10"/>
        <v>0</v>
      </c>
      <c r="AY28" s="17">
        <f t="shared" si="11"/>
        <v>0</v>
      </c>
      <c r="AZ28" s="18">
        <f t="shared" si="12"/>
        <v>0</v>
      </c>
      <c r="BA28" s="17">
        <f t="shared" si="13"/>
        <v>0</v>
      </c>
      <c r="BB28" s="18">
        <f t="shared" si="14"/>
        <v>0</v>
      </c>
      <c r="BC28" s="17">
        <f t="shared" si="15"/>
        <v>0</v>
      </c>
    </row>
    <row r="29" spans="1:55" ht="15.75" x14ac:dyDescent="0.25">
      <c r="A29" s="10" t="s">
        <v>43</v>
      </c>
      <c r="B29" s="12">
        <v>127</v>
      </c>
      <c r="C29" s="12">
        <v>9.9839999999999998E-2</v>
      </c>
      <c r="D29" s="12">
        <v>2.8420000000000001E-2</v>
      </c>
      <c r="E29" s="12">
        <v>12.68</v>
      </c>
      <c r="F29" s="12">
        <v>0.04</v>
      </c>
      <c r="G29" s="12">
        <v>0.25</v>
      </c>
      <c r="H29" s="12" t="s">
        <v>43</v>
      </c>
      <c r="I29" s="12"/>
      <c r="J29" s="13">
        <f t="shared" si="1"/>
        <v>9.9470000000000003E-2</v>
      </c>
      <c r="K29" s="13">
        <f t="shared" si="2"/>
        <v>3.6999999999999533E-4</v>
      </c>
      <c r="L29" s="13">
        <f t="shared" si="3"/>
        <v>0.19930999999999999</v>
      </c>
      <c r="N29" s="10" t="s">
        <v>43</v>
      </c>
      <c r="O29" s="12">
        <v>127</v>
      </c>
      <c r="P29" s="12">
        <v>9.9839999999999998E-2</v>
      </c>
      <c r="Q29" s="12">
        <v>2.8420000000000001E-2</v>
      </c>
      <c r="R29" s="12">
        <v>12.68</v>
      </c>
      <c r="S29" s="12">
        <v>0.04</v>
      </c>
      <c r="T29" s="12">
        <v>0.25</v>
      </c>
      <c r="U29" s="12" t="s">
        <v>43</v>
      </c>
      <c r="V29" s="12"/>
      <c r="W29" s="13">
        <f t="shared" si="4"/>
        <v>9.9470000000000003E-2</v>
      </c>
      <c r="X29" s="13">
        <f t="shared" si="5"/>
        <v>3.6999999999999533E-4</v>
      </c>
      <c r="Y29" s="14">
        <f t="shared" si="6"/>
        <v>0.19930999999999999</v>
      </c>
      <c r="AA29" s="10" t="s">
        <v>43</v>
      </c>
      <c r="AB29" s="12">
        <v>125</v>
      </c>
      <c r="AC29" s="12">
        <v>9.776E-2</v>
      </c>
      <c r="AD29" s="12">
        <v>2.317E-2</v>
      </c>
      <c r="AE29" s="12">
        <v>12.22</v>
      </c>
      <c r="AF29" s="12">
        <v>0.04</v>
      </c>
      <c r="AG29" s="12">
        <v>0.18</v>
      </c>
      <c r="AH29" s="12" t="s">
        <v>43</v>
      </c>
      <c r="AI29" s="4"/>
      <c r="AJ29" s="13">
        <f t="shared" si="7"/>
        <v>8.1095E-2</v>
      </c>
      <c r="AK29" s="13">
        <f t="shared" si="8"/>
        <v>1.6664999999999999E-2</v>
      </c>
      <c r="AL29" s="13">
        <f t="shared" si="9"/>
        <v>0.17885499999999999</v>
      </c>
      <c r="AM29" s="4"/>
      <c r="AN29" s="10" t="s">
        <v>43</v>
      </c>
      <c r="AO29" s="12">
        <v>125</v>
      </c>
      <c r="AP29" s="12">
        <v>9.776E-2</v>
      </c>
      <c r="AQ29" s="12">
        <v>2.317E-2</v>
      </c>
      <c r="AR29" s="12">
        <v>12.22</v>
      </c>
      <c r="AS29" s="12">
        <v>0.04</v>
      </c>
      <c r="AT29" s="12">
        <v>0.18</v>
      </c>
      <c r="AU29" s="12"/>
      <c r="AW29" s="15" t="str">
        <f t="shared" si="0"/>
        <v>S</v>
      </c>
      <c r="AX29" s="16">
        <f t="shared" si="10"/>
        <v>-2</v>
      </c>
      <c r="AY29" s="17">
        <f t="shared" si="11"/>
        <v>-1.5748031496062992E-2</v>
      </c>
      <c r="AZ29" s="18">
        <f t="shared" si="12"/>
        <v>-2.0799999999999985E-3</v>
      </c>
      <c r="BA29" s="17">
        <f t="shared" si="13"/>
        <v>-2.0833333333333318E-2</v>
      </c>
      <c r="BB29" s="18">
        <f t="shared" si="14"/>
        <v>-5.2500000000000012E-3</v>
      </c>
      <c r="BC29" s="17">
        <f t="shared" si="15"/>
        <v>-0.18472906403940889</v>
      </c>
    </row>
    <row r="30" spans="1:55" ht="15.75" x14ac:dyDescent="0.25">
      <c r="A30" s="10" t="s">
        <v>44</v>
      </c>
      <c r="B30" s="12">
        <v>0</v>
      </c>
      <c r="C30" s="12" t="s">
        <v>56</v>
      </c>
      <c r="D30" s="12" t="s">
        <v>56</v>
      </c>
      <c r="E30" s="12" t="s">
        <v>56</v>
      </c>
      <c r="F30" s="12" t="s">
        <v>56</v>
      </c>
      <c r="G30" s="12" t="s">
        <v>56</v>
      </c>
      <c r="H30" s="12" t="s">
        <v>44</v>
      </c>
      <c r="I30" s="12"/>
      <c r="J30" s="13" t="str">
        <f t="shared" si="1"/>
        <v/>
      </c>
      <c r="K30" s="13" t="str">
        <f t="shared" si="2"/>
        <v/>
      </c>
      <c r="L30" s="13" t="str">
        <f t="shared" si="3"/>
        <v/>
      </c>
      <c r="N30" s="10" t="s">
        <v>44</v>
      </c>
      <c r="O30" s="12">
        <v>0</v>
      </c>
      <c r="P30" s="12" t="s">
        <v>56</v>
      </c>
      <c r="Q30" s="12" t="s">
        <v>56</v>
      </c>
      <c r="R30" s="12" t="s">
        <v>56</v>
      </c>
      <c r="S30" s="12" t="s">
        <v>56</v>
      </c>
      <c r="T30" s="12" t="s">
        <v>56</v>
      </c>
      <c r="U30" s="12" t="s">
        <v>44</v>
      </c>
      <c r="V30" s="12"/>
      <c r="W30" s="13" t="str">
        <f t="shared" si="4"/>
        <v/>
      </c>
      <c r="X30" s="13" t="str">
        <f t="shared" si="5"/>
        <v/>
      </c>
      <c r="Y30" s="13" t="str">
        <f t="shared" si="6"/>
        <v/>
      </c>
      <c r="AA30" s="10" t="s">
        <v>44</v>
      </c>
      <c r="AB30" s="12">
        <v>0</v>
      </c>
      <c r="AC30" s="12" t="s">
        <v>56</v>
      </c>
      <c r="AD30" s="12" t="s">
        <v>56</v>
      </c>
      <c r="AE30" s="12" t="s">
        <v>56</v>
      </c>
      <c r="AF30" s="12" t="s">
        <v>56</v>
      </c>
      <c r="AG30" s="12" t="s">
        <v>56</v>
      </c>
      <c r="AH30" s="12" t="s">
        <v>44</v>
      </c>
      <c r="AI30" s="4"/>
      <c r="AJ30" s="13" t="str">
        <f t="shared" si="7"/>
        <v/>
      </c>
      <c r="AK30" s="13" t="str">
        <f t="shared" si="8"/>
        <v/>
      </c>
      <c r="AL30" s="13" t="str">
        <f t="shared" si="9"/>
        <v/>
      </c>
      <c r="AM30" s="4"/>
      <c r="AN30" s="10" t="s">
        <v>44</v>
      </c>
      <c r="AO30" s="12">
        <v>0</v>
      </c>
      <c r="AP30" s="12" t="s">
        <v>56</v>
      </c>
      <c r="AQ30" s="12" t="s">
        <v>56</v>
      </c>
      <c r="AR30" s="12" t="s">
        <v>56</v>
      </c>
      <c r="AS30" s="12" t="s">
        <v>56</v>
      </c>
      <c r="AT30" s="12" t="s">
        <v>56</v>
      </c>
      <c r="AU30" s="12"/>
      <c r="AW30" s="15" t="str">
        <f t="shared" si="0"/>
        <v>Co</v>
      </c>
      <c r="AX30" s="16">
        <f t="shared" si="10"/>
        <v>0</v>
      </c>
      <c r="AY30" s="17">
        <f t="shared" si="11"/>
        <v>0</v>
      </c>
      <c r="AZ30" s="18" t="str">
        <f t="shared" si="12"/>
        <v>.</v>
      </c>
      <c r="BA30" s="17" t="str">
        <f t="shared" si="13"/>
        <v>.</v>
      </c>
      <c r="BB30" s="18" t="str">
        <f t="shared" si="14"/>
        <v>.</v>
      </c>
      <c r="BC30" s="17" t="str">
        <f t="shared" si="15"/>
        <v>.</v>
      </c>
    </row>
    <row r="31" spans="1:55" ht="15.75" x14ac:dyDescent="0.25">
      <c r="A31" s="10" t="s">
        <v>45</v>
      </c>
      <c r="B31" s="12">
        <v>91</v>
      </c>
      <c r="C31" s="12">
        <v>12.56527</v>
      </c>
      <c r="D31" s="12">
        <v>3.8768699999999998</v>
      </c>
      <c r="E31" s="12">
        <v>1143</v>
      </c>
      <c r="F31" s="12">
        <v>5.78</v>
      </c>
      <c r="G31" s="12">
        <v>24.58</v>
      </c>
      <c r="H31" s="12" t="s">
        <v>45</v>
      </c>
      <c r="I31" s="12"/>
      <c r="J31" s="13">
        <f t="shared" si="1"/>
        <v>13.569044999999999</v>
      </c>
      <c r="K31" s="13">
        <f t="shared" si="2"/>
        <v>-1.0037749999999992</v>
      </c>
      <c r="L31" s="13">
        <f t="shared" si="3"/>
        <v>26.134315000000001</v>
      </c>
      <c r="N31" s="10" t="s">
        <v>45</v>
      </c>
      <c r="O31" s="12">
        <v>91</v>
      </c>
      <c r="P31" s="12">
        <v>12.56527</v>
      </c>
      <c r="Q31" s="12">
        <v>3.8768699999999998</v>
      </c>
      <c r="R31" s="12">
        <v>1143</v>
      </c>
      <c r="S31" s="12">
        <v>5.78</v>
      </c>
      <c r="T31" s="12">
        <v>24.58</v>
      </c>
      <c r="U31" s="12" t="s">
        <v>45</v>
      </c>
      <c r="V31" s="12"/>
      <c r="W31" s="13">
        <f t="shared" si="4"/>
        <v>13.569044999999999</v>
      </c>
      <c r="X31" s="13">
        <f t="shared" si="5"/>
        <v>-1.0037749999999992</v>
      </c>
      <c r="Y31" s="13">
        <f t="shared" si="6"/>
        <v>26.134315000000001</v>
      </c>
      <c r="AA31" s="10" t="s">
        <v>45</v>
      </c>
      <c r="AB31" s="12">
        <v>91</v>
      </c>
      <c r="AC31" s="12">
        <v>12.56527</v>
      </c>
      <c r="AD31" s="12">
        <v>3.8768699999999998</v>
      </c>
      <c r="AE31" s="12">
        <v>1143</v>
      </c>
      <c r="AF31" s="12">
        <v>5.78</v>
      </c>
      <c r="AG31" s="12">
        <v>24.58</v>
      </c>
      <c r="AH31" s="12" t="s">
        <v>45</v>
      </c>
      <c r="AI31" s="4"/>
      <c r="AJ31" s="13">
        <f t="shared" si="7"/>
        <v>13.569044999999999</v>
      </c>
      <c r="AK31" s="13">
        <f t="shared" si="8"/>
        <v>-1.0037749999999992</v>
      </c>
      <c r="AL31" s="13">
        <f t="shared" si="9"/>
        <v>26.134315000000001</v>
      </c>
      <c r="AM31" s="4"/>
      <c r="AN31" s="10" t="s">
        <v>45</v>
      </c>
      <c r="AO31" s="12">
        <v>91</v>
      </c>
      <c r="AP31" s="12">
        <v>12.56527</v>
      </c>
      <c r="AQ31" s="12">
        <v>3.8768699999999998</v>
      </c>
      <c r="AR31" s="12">
        <v>1143</v>
      </c>
      <c r="AS31" s="12">
        <v>5.78</v>
      </c>
      <c r="AT31" s="12">
        <v>24.58</v>
      </c>
      <c r="AU31" s="19"/>
      <c r="AW31" s="15" t="str">
        <f t="shared" si="0"/>
        <v>Cu</v>
      </c>
      <c r="AX31" s="16">
        <f t="shared" si="10"/>
        <v>0</v>
      </c>
      <c r="AY31" s="17">
        <f t="shared" si="11"/>
        <v>0</v>
      </c>
      <c r="AZ31" s="18">
        <f t="shared" si="12"/>
        <v>0</v>
      </c>
      <c r="BA31" s="17">
        <f t="shared" si="13"/>
        <v>0</v>
      </c>
      <c r="BB31" s="18">
        <f t="shared" si="14"/>
        <v>0</v>
      </c>
      <c r="BC31" s="17">
        <f t="shared" si="15"/>
        <v>0</v>
      </c>
    </row>
    <row r="32" spans="1:55" ht="15.75" x14ac:dyDescent="0.25">
      <c r="A32" s="10" t="s">
        <v>46</v>
      </c>
      <c r="B32" s="12">
        <v>91</v>
      </c>
      <c r="C32" s="12">
        <v>668.63769000000002</v>
      </c>
      <c r="D32" s="12">
        <v>370.23331999999999</v>
      </c>
      <c r="E32" s="12">
        <v>60846</v>
      </c>
      <c r="F32" s="12">
        <v>110</v>
      </c>
      <c r="G32" s="12">
        <v>2630</v>
      </c>
      <c r="H32" s="12" t="s">
        <v>46</v>
      </c>
      <c r="I32" s="12"/>
      <c r="J32" s="13">
        <f t="shared" si="1"/>
        <v>1295.8166200000001</v>
      </c>
      <c r="K32" s="13">
        <f t="shared" si="2"/>
        <v>-627.17893000000004</v>
      </c>
      <c r="L32" s="13">
        <f t="shared" si="3"/>
        <v>1964.4543100000001</v>
      </c>
      <c r="N32" s="10" t="s">
        <v>46</v>
      </c>
      <c r="O32" s="12">
        <v>91</v>
      </c>
      <c r="P32" s="12">
        <v>668.63769000000002</v>
      </c>
      <c r="Q32" s="12">
        <v>370.23331999999999</v>
      </c>
      <c r="R32" s="12">
        <v>60846</v>
      </c>
      <c r="S32" s="12">
        <v>110</v>
      </c>
      <c r="T32" s="12">
        <v>2630</v>
      </c>
      <c r="U32" s="12" t="s">
        <v>46</v>
      </c>
      <c r="V32" s="12"/>
      <c r="W32" s="13">
        <f t="shared" si="4"/>
        <v>1295.8166200000001</v>
      </c>
      <c r="X32" s="13">
        <f t="shared" si="5"/>
        <v>-627.17893000000004</v>
      </c>
      <c r="Y32" s="14">
        <f t="shared" si="6"/>
        <v>1964.4543100000001</v>
      </c>
      <c r="AA32" s="10" t="s">
        <v>46</v>
      </c>
      <c r="AB32" s="19">
        <v>90</v>
      </c>
      <c r="AC32" s="19">
        <v>646.84478000000001</v>
      </c>
      <c r="AD32" s="19">
        <v>308.07226000000003</v>
      </c>
      <c r="AE32" s="19">
        <v>58216</v>
      </c>
      <c r="AF32" s="19">
        <v>110</v>
      </c>
      <c r="AG32" s="19">
        <v>1790</v>
      </c>
      <c r="AH32" s="19" t="s">
        <v>46</v>
      </c>
      <c r="AI32" s="4"/>
      <c r="AJ32" s="13">
        <f t="shared" si="7"/>
        <v>1078.2529100000002</v>
      </c>
      <c r="AK32" s="13">
        <f t="shared" si="8"/>
        <v>-431.40813000000014</v>
      </c>
      <c r="AL32" s="14">
        <f t="shared" si="9"/>
        <v>1725.0976900000001</v>
      </c>
      <c r="AM32" s="4"/>
      <c r="AN32" s="10" t="s">
        <v>46</v>
      </c>
      <c r="AO32" s="19">
        <v>89</v>
      </c>
      <c r="AP32" s="19">
        <v>634.00034000000005</v>
      </c>
      <c r="AQ32" s="19">
        <v>284.55250000000001</v>
      </c>
      <c r="AR32" s="19">
        <v>56426</v>
      </c>
      <c r="AS32" s="19">
        <v>110</v>
      </c>
      <c r="AT32" s="19">
        <v>1650</v>
      </c>
      <c r="AU32" s="19"/>
      <c r="AW32" s="15" t="str">
        <f t="shared" si="0"/>
        <v>Fe</v>
      </c>
      <c r="AX32" s="16">
        <f t="shared" si="10"/>
        <v>-2</v>
      </c>
      <c r="AY32" s="17">
        <f t="shared" si="11"/>
        <v>-2.197802197802198E-2</v>
      </c>
      <c r="AZ32" s="18">
        <f t="shared" si="12"/>
        <v>-34.637349999999969</v>
      </c>
      <c r="BA32" s="17">
        <f t="shared" si="13"/>
        <v>-5.1802868007634999E-2</v>
      </c>
      <c r="BB32" s="18">
        <f t="shared" si="14"/>
        <v>-85.680819999999983</v>
      </c>
      <c r="BC32" s="17">
        <f t="shared" si="15"/>
        <v>-0.23142384915544603</v>
      </c>
    </row>
    <row r="33" spans="1:59" ht="15.75" x14ac:dyDescent="0.25">
      <c r="A33" s="10" t="s">
        <v>47</v>
      </c>
      <c r="B33" s="12">
        <v>91</v>
      </c>
      <c r="C33" s="12">
        <v>50.867910000000002</v>
      </c>
      <c r="D33" s="12">
        <v>11.765420000000001</v>
      </c>
      <c r="E33" s="12">
        <v>4629</v>
      </c>
      <c r="F33" s="12">
        <v>23.15</v>
      </c>
      <c r="G33" s="12">
        <v>86.95</v>
      </c>
      <c r="H33" s="12" t="s">
        <v>47</v>
      </c>
      <c r="I33" s="12"/>
      <c r="J33" s="13">
        <f t="shared" si="1"/>
        <v>41.17897</v>
      </c>
      <c r="K33" s="13">
        <f t="shared" si="2"/>
        <v>9.6889400000000023</v>
      </c>
      <c r="L33" s="13">
        <f t="shared" si="3"/>
        <v>92.046880000000002</v>
      </c>
      <c r="N33" s="10" t="s">
        <v>47</v>
      </c>
      <c r="O33" s="12">
        <v>91</v>
      </c>
      <c r="P33" s="12">
        <v>50.867910000000002</v>
      </c>
      <c r="Q33" s="12">
        <v>11.765420000000001</v>
      </c>
      <c r="R33" s="12">
        <v>4629</v>
      </c>
      <c r="S33" s="12">
        <v>23.15</v>
      </c>
      <c r="T33" s="12">
        <v>86.95</v>
      </c>
      <c r="U33" s="12" t="s">
        <v>47</v>
      </c>
      <c r="V33" s="12"/>
      <c r="W33" s="13">
        <f t="shared" si="4"/>
        <v>41.17897</v>
      </c>
      <c r="X33" s="13">
        <f t="shared" si="5"/>
        <v>9.6889400000000023</v>
      </c>
      <c r="Y33" s="13">
        <f t="shared" si="6"/>
        <v>92.046880000000002</v>
      </c>
      <c r="AA33" s="10" t="s">
        <v>47</v>
      </c>
      <c r="AB33" s="12">
        <v>91</v>
      </c>
      <c r="AC33" s="12">
        <v>50.867910000000002</v>
      </c>
      <c r="AD33" s="12">
        <v>11.765420000000001</v>
      </c>
      <c r="AE33" s="12">
        <v>4629</v>
      </c>
      <c r="AF33" s="12">
        <v>23.15</v>
      </c>
      <c r="AG33" s="12">
        <v>86.95</v>
      </c>
      <c r="AH33" s="12" t="s">
        <v>47</v>
      </c>
      <c r="AI33" s="4"/>
      <c r="AJ33" s="13">
        <f t="shared" si="7"/>
        <v>41.17897</v>
      </c>
      <c r="AK33" s="13">
        <f t="shared" si="8"/>
        <v>9.6889400000000023</v>
      </c>
      <c r="AL33" s="13">
        <f t="shared" si="9"/>
        <v>92.046880000000002</v>
      </c>
      <c r="AM33" s="4"/>
      <c r="AN33" s="10" t="s">
        <v>47</v>
      </c>
      <c r="AO33" s="12">
        <v>91</v>
      </c>
      <c r="AP33" s="12">
        <v>50.867910000000002</v>
      </c>
      <c r="AQ33" s="12">
        <v>11.765420000000001</v>
      </c>
      <c r="AR33" s="12">
        <v>4629</v>
      </c>
      <c r="AS33" s="12">
        <v>23.15</v>
      </c>
      <c r="AT33" s="12">
        <v>86.95</v>
      </c>
      <c r="AU33" s="12"/>
      <c r="AW33" s="15" t="str">
        <f t="shared" si="0"/>
        <v>Mn</v>
      </c>
      <c r="AX33" s="16">
        <f t="shared" si="10"/>
        <v>0</v>
      </c>
      <c r="AY33" s="17">
        <f t="shared" si="11"/>
        <v>0</v>
      </c>
      <c r="AZ33" s="18">
        <f t="shared" si="12"/>
        <v>0</v>
      </c>
      <c r="BA33" s="17">
        <f t="shared" si="13"/>
        <v>0</v>
      </c>
      <c r="BB33" s="18">
        <f t="shared" si="14"/>
        <v>0</v>
      </c>
      <c r="BC33" s="17">
        <f t="shared" si="15"/>
        <v>0</v>
      </c>
    </row>
    <row r="34" spans="1:59" ht="15.75" x14ac:dyDescent="0.25">
      <c r="A34" s="10" t="s">
        <v>48</v>
      </c>
      <c r="B34" s="12">
        <v>0</v>
      </c>
      <c r="C34" s="12" t="s">
        <v>56</v>
      </c>
      <c r="D34" s="12" t="s">
        <v>56</v>
      </c>
      <c r="E34" s="12" t="s">
        <v>56</v>
      </c>
      <c r="F34" s="12" t="s">
        <v>56</v>
      </c>
      <c r="G34" s="12" t="s">
        <v>56</v>
      </c>
      <c r="H34" s="12" t="s">
        <v>48</v>
      </c>
      <c r="I34" s="12"/>
      <c r="J34" s="13" t="str">
        <f t="shared" si="1"/>
        <v/>
      </c>
      <c r="K34" s="13" t="str">
        <f t="shared" si="2"/>
        <v/>
      </c>
      <c r="L34" s="13" t="str">
        <f t="shared" si="3"/>
        <v/>
      </c>
      <c r="N34" s="10" t="s">
        <v>48</v>
      </c>
      <c r="O34" s="12">
        <v>0</v>
      </c>
      <c r="P34" s="12" t="s">
        <v>56</v>
      </c>
      <c r="Q34" s="12" t="s">
        <v>56</v>
      </c>
      <c r="R34" s="12" t="s">
        <v>56</v>
      </c>
      <c r="S34" s="12" t="s">
        <v>56</v>
      </c>
      <c r="T34" s="12" t="s">
        <v>56</v>
      </c>
      <c r="U34" s="12" t="s">
        <v>48</v>
      </c>
      <c r="V34" s="12"/>
      <c r="W34" s="13" t="str">
        <f t="shared" si="4"/>
        <v/>
      </c>
      <c r="X34" s="13" t="str">
        <f t="shared" si="5"/>
        <v/>
      </c>
      <c r="Y34" s="13" t="str">
        <f t="shared" si="6"/>
        <v/>
      </c>
      <c r="AA34" s="10" t="s">
        <v>48</v>
      </c>
      <c r="AB34" s="12">
        <v>0</v>
      </c>
      <c r="AC34" s="12" t="s">
        <v>56</v>
      </c>
      <c r="AD34" s="12" t="s">
        <v>56</v>
      </c>
      <c r="AE34" s="12" t="s">
        <v>56</v>
      </c>
      <c r="AF34" s="12" t="s">
        <v>56</v>
      </c>
      <c r="AG34" s="12" t="s">
        <v>56</v>
      </c>
      <c r="AH34" s="12" t="s">
        <v>48</v>
      </c>
      <c r="AI34" s="4"/>
      <c r="AJ34" s="13" t="str">
        <f t="shared" si="7"/>
        <v/>
      </c>
      <c r="AK34" s="13" t="str">
        <f t="shared" si="8"/>
        <v/>
      </c>
      <c r="AL34" s="13" t="str">
        <f t="shared" si="9"/>
        <v/>
      </c>
      <c r="AM34" s="4"/>
      <c r="AN34" s="10" t="s">
        <v>48</v>
      </c>
      <c r="AO34" s="12">
        <v>0</v>
      </c>
      <c r="AP34" s="12" t="s">
        <v>56</v>
      </c>
      <c r="AQ34" s="12" t="s">
        <v>56</v>
      </c>
      <c r="AR34" s="12" t="s">
        <v>56</v>
      </c>
      <c r="AS34" s="12" t="s">
        <v>56</v>
      </c>
      <c r="AT34" s="12" t="s">
        <v>56</v>
      </c>
      <c r="AU34" s="12"/>
      <c r="AW34" s="15" t="str">
        <f t="shared" si="0"/>
        <v>Se</v>
      </c>
      <c r="AX34" s="16">
        <f t="shared" si="10"/>
        <v>0</v>
      </c>
      <c r="AY34" s="17">
        <f t="shared" si="11"/>
        <v>0</v>
      </c>
      <c r="AZ34" s="18" t="str">
        <f t="shared" si="12"/>
        <v>.</v>
      </c>
      <c r="BA34" s="17" t="str">
        <f t="shared" si="13"/>
        <v>.</v>
      </c>
      <c r="BB34" s="18" t="str">
        <f t="shared" si="14"/>
        <v>.</v>
      </c>
      <c r="BC34" s="17" t="str">
        <f t="shared" si="15"/>
        <v>.</v>
      </c>
    </row>
    <row r="35" spans="1:59" ht="15.75" x14ac:dyDescent="0.25">
      <c r="A35" s="10" t="s">
        <v>49</v>
      </c>
      <c r="B35" s="12">
        <v>91</v>
      </c>
      <c r="C35" s="12">
        <v>16.157250000000001</v>
      </c>
      <c r="D35" s="12">
        <v>4.8143000000000002</v>
      </c>
      <c r="E35" s="12">
        <v>1470</v>
      </c>
      <c r="F35" s="12">
        <v>7.63</v>
      </c>
      <c r="G35" s="12">
        <v>40</v>
      </c>
      <c r="H35" s="12" t="s">
        <v>49</v>
      </c>
      <c r="I35" s="12"/>
      <c r="J35" s="13">
        <f t="shared" si="1"/>
        <v>16.85005</v>
      </c>
      <c r="K35" s="13">
        <f t="shared" si="2"/>
        <v>-0.69279999999999831</v>
      </c>
      <c r="L35" s="13">
        <f t="shared" si="3"/>
        <v>33.007300000000001</v>
      </c>
      <c r="N35" s="10" t="s">
        <v>49</v>
      </c>
      <c r="O35" s="12">
        <v>91</v>
      </c>
      <c r="P35" s="12">
        <v>16.157250000000001</v>
      </c>
      <c r="Q35" s="12">
        <v>4.8143000000000002</v>
      </c>
      <c r="R35" s="12">
        <v>1470</v>
      </c>
      <c r="S35" s="12">
        <v>7.63</v>
      </c>
      <c r="T35" s="12">
        <v>40</v>
      </c>
      <c r="U35" s="12" t="s">
        <v>49</v>
      </c>
      <c r="V35" s="12"/>
      <c r="W35" s="13">
        <f t="shared" si="4"/>
        <v>16.85005</v>
      </c>
      <c r="X35" s="13">
        <f t="shared" si="5"/>
        <v>-0.69279999999999831</v>
      </c>
      <c r="Y35" s="14">
        <f t="shared" si="6"/>
        <v>33.007300000000001</v>
      </c>
      <c r="AA35" s="10" t="s">
        <v>49</v>
      </c>
      <c r="AB35" s="12">
        <v>89</v>
      </c>
      <c r="AC35" s="12">
        <v>15.680899999999999</v>
      </c>
      <c r="AD35" s="12">
        <v>3.6198600000000001</v>
      </c>
      <c r="AE35" s="12">
        <v>1396</v>
      </c>
      <c r="AF35" s="12">
        <v>7.63</v>
      </c>
      <c r="AG35" s="12">
        <v>28</v>
      </c>
      <c r="AH35" s="12" t="s">
        <v>49</v>
      </c>
      <c r="AI35" s="4"/>
      <c r="AJ35" s="13">
        <f t="shared" si="7"/>
        <v>12.669510000000001</v>
      </c>
      <c r="AK35" s="13">
        <f t="shared" si="8"/>
        <v>3.0113899999999987</v>
      </c>
      <c r="AL35" s="13">
        <f t="shared" si="9"/>
        <v>28.35041</v>
      </c>
      <c r="AM35" s="4"/>
      <c r="AN35" s="10" t="s">
        <v>49</v>
      </c>
      <c r="AO35" s="12">
        <v>89</v>
      </c>
      <c r="AP35" s="12">
        <v>15.680899999999999</v>
      </c>
      <c r="AQ35" s="12">
        <v>3.6198600000000001</v>
      </c>
      <c r="AR35" s="12">
        <v>1396</v>
      </c>
      <c r="AS35" s="12">
        <v>7.63</v>
      </c>
      <c r="AT35" s="12">
        <v>28</v>
      </c>
      <c r="AU35" s="12"/>
      <c r="AW35" s="15" t="str">
        <f t="shared" si="0"/>
        <v>Zn</v>
      </c>
      <c r="AX35" s="16">
        <f t="shared" si="10"/>
        <v>-2</v>
      </c>
      <c r="AY35" s="17">
        <f t="shared" si="11"/>
        <v>-2.197802197802198E-2</v>
      </c>
      <c r="AZ35" s="18">
        <f t="shared" si="12"/>
        <v>-0.47635000000000183</v>
      </c>
      <c r="BA35" s="17">
        <f t="shared" si="13"/>
        <v>-2.9482121029259421E-2</v>
      </c>
      <c r="BB35" s="18">
        <f t="shared" si="14"/>
        <v>-1.1944400000000002</v>
      </c>
      <c r="BC35" s="17">
        <f t="shared" si="15"/>
        <v>-0.24810252788567394</v>
      </c>
    </row>
    <row r="36" spans="1:59" ht="15.75" x14ac:dyDescent="0.25">
      <c r="A36" s="10"/>
      <c r="B36" s="12"/>
      <c r="C36" s="12"/>
      <c r="D36" s="12"/>
      <c r="E36" s="12"/>
      <c r="F36" s="12"/>
      <c r="G36" s="12"/>
      <c r="H36" s="12"/>
      <c r="I36" s="12"/>
      <c r="J36" s="13"/>
      <c r="K36" s="13"/>
      <c r="L36" s="13"/>
      <c r="N36" s="10"/>
      <c r="O36" s="12"/>
      <c r="P36" s="12"/>
      <c r="Q36" s="12"/>
      <c r="R36" s="12"/>
      <c r="S36" s="12"/>
      <c r="T36" s="12"/>
      <c r="U36" s="12"/>
      <c r="V36" s="12"/>
      <c r="W36" s="13"/>
      <c r="X36" s="13"/>
      <c r="Y36" s="14"/>
      <c r="AA36" s="10"/>
      <c r="AB36" s="12"/>
      <c r="AC36" s="12"/>
      <c r="AD36" s="12"/>
      <c r="AE36" s="12"/>
      <c r="AF36" s="12"/>
      <c r="AG36" s="12"/>
      <c r="AH36" s="12"/>
      <c r="AI36" s="4"/>
      <c r="AJ36" s="13"/>
      <c r="AK36" s="13"/>
      <c r="AL36" s="13"/>
      <c r="AM36" s="4"/>
      <c r="AN36" s="10"/>
      <c r="AO36" s="12"/>
      <c r="AP36" s="12"/>
      <c r="AQ36" s="12"/>
      <c r="AR36" s="12"/>
      <c r="AS36" s="12"/>
      <c r="AT36" s="12"/>
      <c r="AU36" s="12"/>
      <c r="AW36" s="15"/>
      <c r="AX36" s="16"/>
      <c r="AY36" s="17"/>
      <c r="AZ36" s="18"/>
      <c r="BA36" s="17"/>
      <c r="BB36" s="18"/>
      <c r="BC36" s="17"/>
    </row>
    <row r="38" spans="1:59" x14ac:dyDescent="0.2">
      <c r="O38" s="20"/>
      <c r="P38" s="20"/>
      <c r="Q38" s="20"/>
    </row>
    <row r="39" spans="1:59" ht="15" thickBot="1" x14ac:dyDescent="0.25"/>
    <row r="40" spans="1:59" ht="15" customHeight="1" x14ac:dyDescent="0.2">
      <c r="N40" s="5" t="s">
        <v>51</v>
      </c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N40" s="5" t="s">
        <v>51</v>
      </c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</row>
    <row r="41" spans="1:59" ht="15" customHeight="1" x14ac:dyDescent="0.2">
      <c r="N41" s="21" t="s">
        <v>52</v>
      </c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N41" s="21" t="s">
        <v>52</v>
      </c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</row>
    <row r="42" spans="1:59" ht="15" customHeight="1" x14ac:dyDescent="0.2">
      <c r="N42" s="21" t="s">
        <v>53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N42" s="21" t="s">
        <v>53</v>
      </c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</row>
    <row r="43" spans="1:59" ht="30" x14ac:dyDescent="0.2">
      <c r="N43" s="10"/>
      <c r="O43" s="11" t="s">
        <v>21</v>
      </c>
      <c r="P43" s="11" t="s">
        <v>22</v>
      </c>
      <c r="Q43" s="11" t="s">
        <v>23</v>
      </c>
      <c r="R43" s="11" t="s">
        <v>24</v>
      </c>
      <c r="S43" s="11" t="s">
        <v>25</v>
      </c>
      <c r="T43" s="11" t="s">
        <v>26</v>
      </c>
      <c r="U43" s="11" t="s">
        <v>27</v>
      </c>
      <c r="V43" s="11" t="s">
        <v>28</v>
      </c>
      <c r="W43" s="11" t="s">
        <v>29</v>
      </c>
      <c r="X43" s="11" t="s">
        <v>30</v>
      </c>
      <c r="Y43" s="11" t="s">
        <v>31</v>
      </c>
      <c r="Z43" s="11" t="s">
        <v>32</v>
      </c>
      <c r="AA43" s="11" t="s">
        <v>33</v>
      </c>
      <c r="AB43" s="11" t="s">
        <v>34</v>
      </c>
      <c r="AC43" s="11" t="s">
        <v>35</v>
      </c>
      <c r="AD43" s="11" t="s">
        <v>36</v>
      </c>
      <c r="AE43" s="11" t="s">
        <v>50</v>
      </c>
      <c r="AF43" s="11" t="s">
        <v>37</v>
      </c>
      <c r="AG43" s="11" t="s">
        <v>38</v>
      </c>
      <c r="AN43" s="10"/>
      <c r="AO43" s="11" t="s">
        <v>21</v>
      </c>
      <c r="AP43" s="11" t="s">
        <v>22</v>
      </c>
      <c r="AQ43" s="11" t="s">
        <v>23</v>
      </c>
      <c r="AR43" s="11" t="s">
        <v>24</v>
      </c>
      <c r="AS43" s="11" t="s">
        <v>25</v>
      </c>
      <c r="AT43" s="11" t="s">
        <v>26</v>
      </c>
      <c r="AU43" s="11" t="s">
        <v>27</v>
      </c>
      <c r="AV43" s="11" t="s">
        <v>28</v>
      </c>
      <c r="AW43" s="11" t="s">
        <v>29</v>
      </c>
      <c r="AX43" s="11" t="s">
        <v>30</v>
      </c>
      <c r="AY43" s="11" t="s">
        <v>31</v>
      </c>
      <c r="AZ43" s="11" t="s">
        <v>32</v>
      </c>
      <c r="BA43" s="11" t="s">
        <v>33</v>
      </c>
      <c r="BB43" s="11" t="s">
        <v>34</v>
      </c>
      <c r="BC43" s="11" t="s">
        <v>35</v>
      </c>
      <c r="BD43" s="11" t="s">
        <v>36</v>
      </c>
      <c r="BE43" s="11" t="s">
        <v>50</v>
      </c>
      <c r="BF43" s="11" t="s">
        <v>37</v>
      </c>
      <c r="BG43" s="11" t="s">
        <v>38</v>
      </c>
    </row>
    <row r="44" spans="1:59" ht="15" x14ac:dyDescent="0.2">
      <c r="N44" s="23" t="s">
        <v>21</v>
      </c>
      <c r="O44" s="24">
        <v>1</v>
      </c>
      <c r="P44" s="25">
        <v>-0.49912000000000001</v>
      </c>
      <c r="Q44" s="24">
        <v>0.10365000000000001</v>
      </c>
      <c r="R44" s="24">
        <v>7.3410000000000003E-2</v>
      </c>
      <c r="S44" s="24">
        <v>7.6109999999999997E-2</v>
      </c>
      <c r="T44" s="24">
        <v>7.7170000000000002E-2</v>
      </c>
      <c r="U44" s="24">
        <v>4.3060000000000001E-2</v>
      </c>
      <c r="V44" s="24">
        <v>0.1328</v>
      </c>
      <c r="W44" s="24">
        <v>0.12895999999999999</v>
      </c>
      <c r="X44" s="25">
        <v>-1.46E-2</v>
      </c>
      <c r="Y44" s="25">
        <v>-6.3649999999999998E-2</v>
      </c>
      <c r="Z44" s="25">
        <v>-6.4949999999999994E-2</v>
      </c>
      <c r="AA44" s="25">
        <v>-0.24468000000000001</v>
      </c>
      <c r="AB44" s="25">
        <v>-1</v>
      </c>
      <c r="AC44" s="24">
        <v>1</v>
      </c>
      <c r="AD44" s="25">
        <v>-0.33805000000000002</v>
      </c>
      <c r="AE44" s="24">
        <v>0.11019</v>
      </c>
      <c r="AF44" s="25">
        <v>-2.504E-2</v>
      </c>
      <c r="AG44" s="25">
        <v>-0.24939</v>
      </c>
      <c r="AN44" s="23" t="s">
        <v>21</v>
      </c>
      <c r="AO44" s="24">
        <v>1</v>
      </c>
      <c r="AP44" s="25">
        <v>-0.23724000000000001</v>
      </c>
      <c r="AQ44" s="25">
        <v>-3.79E-3</v>
      </c>
      <c r="AR44" s="25">
        <v>-1.413E-2</v>
      </c>
      <c r="AS44" s="25">
        <v>-1.008E-2</v>
      </c>
      <c r="AT44" s="24">
        <v>5.3350000000000002E-2</v>
      </c>
      <c r="AU44" s="25">
        <v>-0.17144000000000001</v>
      </c>
      <c r="AV44" s="24">
        <v>3.8500000000000001E-3</v>
      </c>
      <c r="AW44" s="24">
        <v>5.919E-2</v>
      </c>
      <c r="AX44" s="25">
        <v>-1.3769999999999999E-2</v>
      </c>
      <c r="AY44" s="25">
        <v>-3.6769999999999997E-2</v>
      </c>
      <c r="AZ44" s="25">
        <v>-6.4949999999999994E-2</v>
      </c>
      <c r="BA44" s="25">
        <v>-0.27442</v>
      </c>
      <c r="BB44" s="25">
        <v>-1</v>
      </c>
      <c r="BC44" s="24">
        <v>1</v>
      </c>
      <c r="BD44" s="25">
        <v>-0.32168999999999998</v>
      </c>
      <c r="BE44" s="24">
        <v>0.11019</v>
      </c>
      <c r="BF44" s="25">
        <v>-0.11171</v>
      </c>
      <c r="BG44" s="25">
        <v>-0.24342</v>
      </c>
    </row>
    <row r="45" spans="1:59" ht="15" x14ac:dyDescent="0.2">
      <c r="N45" s="23" t="s">
        <v>22</v>
      </c>
      <c r="O45" s="25">
        <v>-0.49912000000000001</v>
      </c>
      <c r="P45" s="24">
        <v>1</v>
      </c>
      <c r="Q45" s="25">
        <v>-0.45235999999999998</v>
      </c>
      <c r="R45" s="25">
        <v>-0.44269999999999998</v>
      </c>
      <c r="S45" s="25">
        <v>-0.43472</v>
      </c>
      <c r="T45" s="25">
        <v>-0.27899000000000002</v>
      </c>
      <c r="U45" s="25">
        <v>-0.44267000000000001</v>
      </c>
      <c r="V45" s="25">
        <v>-7.868E-2</v>
      </c>
      <c r="W45" s="25">
        <v>-0.26429999999999998</v>
      </c>
      <c r="X45" s="24">
        <v>0.18432999999999999</v>
      </c>
      <c r="Y45" s="24">
        <v>0.37408000000000002</v>
      </c>
      <c r="Z45" s="24">
        <v>0.34168999999999999</v>
      </c>
      <c r="AA45" s="25">
        <v>-6.8000000000000005E-2</v>
      </c>
      <c r="AB45" s="25">
        <v>-1</v>
      </c>
      <c r="AC45" s="24">
        <v>1</v>
      </c>
      <c r="AD45" s="24">
        <v>4.514E-2</v>
      </c>
      <c r="AE45" s="24">
        <v>0.10625999999999999</v>
      </c>
      <c r="AF45" s="24">
        <v>0.77812999999999999</v>
      </c>
      <c r="AG45" s="24">
        <v>8.6499999999999994E-2</v>
      </c>
      <c r="AN45" s="23" t="s">
        <v>22</v>
      </c>
      <c r="AO45" s="25">
        <v>-0.23724000000000001</v>
      </c>
      <c r="AP45" s="24">
        <v>1</v>
      </c>
      <c r="AQ45" s="24">
        <v>0.22550999999999999</v>
      </c>
      <c r="AR45" s="24">
        <v>7.9930000000000001E-2</v>
      </c>
      <c r="AS45" s="24">
        <v>8.541E-2</v>
      </c>
      <c r="AT45" s="24">
        <v>0.13166</v>
      </c>
      <c r="AU45" s="24">
        <v>0.23235</v>
      </c>
      <c r="AV45" s="24">
        <v>4.9820000000000003E-2</v>
      </c>
      <c r="AW45" s="24">
        <v>0.17971999999999999</v>
      </c>
      <c r="AX45" s="25">
        <v>-0.1782</v>
      </c>
      <c r="AY45" s="25">
        <v>-0.23186999999999999</v>
      </c>
      <c r="AZ45" s="24">
        <v>0.16727</v>
      </c>
      <c r="BA45" s="25">
        <v>-0.21698999999999999</v>
      </c>
      <c r="BB45" s="25">
        <v>-1</v>
      </c>
      <c r="BC45" s="24">
        <v>1</v>
      </c>
      <c r="BD45" s="25">
        <v>-6.4689999999999998E-2</v>
      </c>
      <c r="BE45" s="25">
        <v>-0.81535999999999997</v>
      </c>
      <c r="BF45" s="24">
        <v>0.25846999999999998</v>
      </c>
      <c r="BG45" s="24">
        <v>0.17548</v>
      </c>
    </row>
    <row r="46" spans="1:59" ht="15" x14ac:dyDescent="0.2">
      <c r="N46" s="23" t="s">
        <v>23</v>
      </c>
      <c r="O46" s="24">
        <v>0.10365000000000001</v>
      </c>
      <c r="P46" s="25">
        <v>-0.45235999999999998</v>
      </c>
      <c r="Q46" s="24">
        <v>1</v>
      </c>
      <c r="R46" s="24">
        <v>0.99458000000000002</v>
      </c>
      <c r="S46" s="24">
        <v>0.99495999999999996</v>
      </c>
      <c r="T46" s="24">
        <v>0.93603999999999998</v>
      </c>
      <c r="U46" s="24">
        <v>0.97770999999999997</v>
      </c>
      <c r="V46" s="24">
        <v>6.9760000000000003E-2</v>
      </c>
      <c r="W46" s="24">
        <v>0.88787000000000005</v>
      </c>
      <c r="X46" s="25">
        <v>-0.79237999999999997</v>
      </c>
      <c r="Y46" s="25">
        <v>-0.69906999999999997</v>
      </c>
      <c r="Z46" s="25">
        <v>-0.85067999999999999</v>
      </c>
      <c r="AA46" s="24">
        <v>0.52861000000000002</v>
      </c>
      <c r="AB46" s="24">
        <v>1</v>
      </c>
      <c r="AC46" s="25">
        <v>-1</v>
      </c>
      <c r="AD46" s="25">
        <v>-4.1840000000000002E-2</v>
      </c>
      <c r="AE46" s="24">
        <v>0.46250000000000002</v>
      </c>
      <c r="AF46" s="25">
        <v>-2.282E-2</v>
      </c>
      <c r="AG46" s="24">
        <v>0.17496</v>
      </c>
      <c r="AN46" s="23" t="s">
        <v>23</v>
      </c>
      <c r="AO46" s="25">
        <v>-3.79E-3</v>
      </c>
      <c r="AP46" s="24">
        <v>0.22550999999999999</v>
      </c>
      <c r="AQ46" s="24">
        <v>1</v>
      </c>
      <c r="AR46" s="24">
        <v>0.98678999999999994</v>
      </c>
      <c r="AS46" s="24">
        <v>0.98707</v>
      </c>
      <c r="AT46" s="24">
        <v>0.85365999999999997</v>
      </c>
      <c r="AU46" s="24">
        <v>0.79254000000000002</v>
      </c>
      <c r="AV46" s="24">
        <v>0.16137000000000001</v>
      </c>
      <c r="AW46" s="24">
        <v>0.76458000000000004</v>
      </c>
      <c r="AX46" s="25">
        <v>-0.78468000000000004</v>
      </c>
      <c r="AY46" s="25">
        <v>-0.60187999999999997</v>
      </c>
      <c r="AZ46" s="25">
        <v>-0.78813999999999995</v>
      </c>
      <c r="BA46" s="24">
        <v>0.44367000000000001</v>
      </c>
      <c r="BB46" s="24">
        <v>1</v>
      </c>
      <c r="BC46" s="25">
        <v>-1</v>
      </c>
      <c r="BD46" s="24">
        <v>0.11216</v>
      </c>
      <c r="BE46" s="25">
        <v>-1</v>
      </c>
      <c r="BF46" s="25">
        <v>-2.0840000000000001E-2</v>
      </c>
      <c r="BG46" s="24">
        <v>0.35846</v>
      </c>
    </row>
    <row r="47" spans="1:59" ht="15" x14ac:dyDescent="0.2">
      <c r="N47" s="23" t="s">
        <v>24</v>
      </c>
      <c r="O47" s="24">
        <v>7.3410000000000003E-2</v>
      </c>
      <c r="P47" s="25">
        <v>-0.44269999999999998</v>
      </c>
      <c r="Q47" s="24">
        <v>0.99458000000000002</v>
      </c>
      <c r="R47" s="24">
        <v>1</v>
      </c>
      <c r="S47" s="24">
        <v>0.99960000000000004</v>
      </c>
      <c r="T47" s="24">
        <v>0.93391999999999997</v>
      </c>
      <c r="U47" s="24">
        <v>0.97613000000000005</v>
      </c>
      <c r="V47" s="24">
        <v>8.1920000000000007E-2</v>
      </c>
      <c r="W47" s="24">
        <v>0.88119999999999998</v>
      </c>
      <c r="X47" s="25">
        <v>-0.80549000000000004</v>
      </c>
      <c r="Y47" s="25">
        <v>-0.71487000000000001</v>
      </c>
      <c r="Z47" s="25">
        <v>-0.84494000000000002</v>
      </c>
      <c r="AA47" s="24">
        <v>0.60260000000000002</v>
      </c>
      <c r="AB47" s="24">
        <v>1</v>
      </c>
      <c r="AC47" s="25">
        <v>-1</v>
      </c>
      <c r="AD47" s="24">
        <v>4.1399999999999996E-3</v>
      </c>
      <c r="AE47" s="24">
        <v>0.44990000000000002</v>
      </c>
      <c r="AF47" s="25">
        <v>-4.0120000000000003E-2</v>
      </c>
      <c r="AG47" s="24">
        <v>0.23014999999999999</v>
      </c>
      <c r="AN47" s="23" t="s">
        <v>24</v>
      </c>
      <c r="AO47" s="25">
        <v>-1.413E-2</v>
      </c>
      <c r="AP47" s="24">
        <v>7.9930000000000001E-2</v>
      </c>
      <c r="AQ47" s="24">
        <v>0.98678999999999994</v>
      </c>
      <c r="AR47" s="24">
        <v>1</v>
      </c>
      <c r="AS47" s="24">
        <v>0.99939999999999996</v>
      </c>
      <c r="AT47" s="24">
        <v>0.85514999999999997</v>
      </c>
      <c r="AU47" s="24">
        <v>0.79198000000000002</v>
      </c>
      <c r="AV47" s="24">
        <v>0.32824999999999999</v>
      </c>
      <c r="AW47" s="24">
        <v>0.75814000000000004</v>
      </c>
      <c r="AX47" s="25">
        <v>-0.79701</v>
      </c>
      <c r="AY47" s="25">
        <v>-0.60951999999999995</v>
      </c>
      <c r="AZ47" s="25">
        <v>-0.79713999999999996</v>
      </c>
      <c r="BA47" s="24">
        <v>0.56047000000000002</v>
      </c>
      <c r="BB47" s="24">
        <v>1</v>
      </c>
      <c r="BC47" s="25">
        <v>-1</v>
      </c>
      <c r="BD47" s="24">
        <v>0.13267999999999999</v>
      </c>
      <c r="BE47" s="25">
        <v>-0.4551</v>
      </c>
      <c r="BF47" s="25">
        <v>-0.12809999999999999</v>
      </c>
      <c r="BG47" s="24">
        <v>0.43636000000000003</v>
      </c>
    </row>
    <row r="48" spans="1:59" ht="15" x14ac:dyDescent="0.2">
      <c r="N48" s="23" t="s">
        <v>25</v>
      </c>
      <c r="O48" s="24">
        <v>7.6109999999999997E-2</v>
      </c>
      <c r="P48" s="25">
        <v>-0.43472</v>
      </c>
      <c r="Q48" s="24">
        <v>0.99495999999999996</v>
      </c>
      <c r="R48" s="24">
        <v>0.99960000000000004</v>
      </c>
      <c r="S48" s="24">
        <v>1</v>
      </c>
      <c r="T48" s="24">
        <v>0.93574999999999997</v>
      </c>
      <c r="U48" s="24">
        <v>0.97772000000000003</v>
      </c>
      <c r="V48" s="24">
        <v>7.4999999999999997E-2</v>
      </c>
      <c r="W48" s="24">
        <v>0.89080000000000004</v>
      </c>
      <c r="X48" s="25">
        <v>-0.79737000000000002</v>
      </c>
      <c r="Y48" s="25">
        <v>-0.70920000000000005</v>
      </c>
      <c r="Z48" s="25">
        <v>-0.83799999999999997</v>
      </c>
      <c r="AA48" s="24">
        <v>0.59848000000000001</v>
      </c>
      <c r="AB48" s="24">
        <v>1</v>
      </c>
      <c r="AC48" s="25">
        <v>-1</v>
      </c>
      <c r="AD48" s="25">
        <v>-4.28E-3</v>
      </c>
      <c r="AE48" s="24">
        <v>0.46074999999999999</v>
      </c>
      <c r="AF48" s="25">
        <v>-3.8679999999999999E-2</v>
      </c>
      <c r="AG48" s="24">
        <v>0.22499</v>
      </c>
      <c r="AN48" s="23" t="s">
        <v>25</v>
      </c>
      <c r="AO48" s="25">
        <v>-1.008E-2</v>
      </c>
      <c r="AP48" s="24">
        <v>8.541E-2</v>
      </c>
      <c r="AQ48" s="24">
        <v>0.98707</v>
      </c>
      <c r="AR48" s="24">
        <v>0.99939999999999996</v>
      </c>
      <c r="AS48" s="24">
        <v>1</v>
      </c>
      <c r="AT48" s="24">
        <v>0.85640000000000005</v>
      </c>
      <c r="AU48" s="24">
        <v>0.79935</v>
      </c>
      <c r="AV48" s="24">
        <v>0.31846999999999998</v>
      </c>
      <c r="AW48" s="24">
        <v>0.77124000000000004</v>
      </c>
      <c r="AX48" s="25">
        <v>-0.78944000000000003</v>
      </c>
      <c r="AY48" s="25">
        <v>-0.60226999999999997</v>
      </c>
      <c r="AZ48" s="25">
        <v>-0.78937999999999997</v>
      </c>
      <c r="BA48" s="24">
        <v>0.55630000000000002</v>
      </c>
      <c r="BB48" s="24">
        <v>1</v>
      </c>
      <c r="BC48" s="25">
        <v>-1</v>
      </c>
      <c r="BD48" s="24">
        <v>0.12311</v>
      </c>
      <c r="BE48" s="25">
        <v>-0.42807000000000001</v>
      </c>
      <c r="BF48" s="25">
        <v>-0.12762000000000001</v>
      </c>
      <c r="BG48" s="24">
        <v>0.43214999999999998</v>
      </c>
    </row>
    <row r="49" spans="14:59" ht="15" x14ac:dyDescent="0.2">
      <c r="N49" s="23" t="s">
        <v>26</v>
      </c>
      <c r="O49" s="24">
        <v>7.7170000000000002E-2</v>
      </c>
      <c r="P49" s="25">
        <v>-0.27899000000000002</v>
      </c>
      <c r="Q49" s="24">
        <v>0.93603999999999998</v>
      </c>
      <c r="R49" s="24">
        <v>0.93391999999999997</v>
      </c>
      <c r="S49" s="24">
        <v>0.93574999999999997</v>
      </c>
      <c r="T49" s="24">
        <v>1</v>
      </c>
      <c r="U49" s="24">
        <v>0.99977000000000005</v>
      </c>
      <c r="V49" s="24">
        <v>5.7660000000000003E-2</v>
      </c>
      <c r="W49" s="24">
        <v>0.89737999999999996</v>
      </c>
      <c r="X49" s="25">
        <v>-0.70206999999999997</v>
      </c>
      <c r="Y49" s="25">
        <v>-0.66039000000000003</v>
      </c>
      <c r="Z49" s="25">
        <v>-0.79137000000000002</v>
      </c>
      <c r="AA49" s="24">
        <v>0.54408999999999996</v>
      </c>
      <c r="AB49" s="24">
        <v>1</v>
      </c>
      <c r="AC49" s="25">
        <v>-1</v>
      </c>
      <c r="AD49" s="25">
        <v>-6.3890000000000002E-2</v>
      </c>
      <c r="AE49" s="24">
        <v>0.70169000000000004</v>
      </c>
      <c r="AF49" s="24">
        <v>3.4119999999999998E-2</v>
      </c>
      <c r="AG49" s="24">
        <v>0.19402</v>
      </c>
      <c r="AN49" s="23" t="s">
        <v>26</v>
      </c>
      <c r="AO49" s="24">
        <v>5.3350000000000002E-2</v>
      </c>
      <c r="AP49" s="24">
        <v>0.13166</v>
      </c>
      <c r="AQ49" s="24">
        <v>0.85365999999999997</v>
      </c>
      <c r="AR49" s="24">
        <v>0.85514999999999997</v>
      </c>
      <c r="AS49" s="24">
        <v>0.85640000000000005</v>
      </c>
      <c r="AT49" s="24">
        <v>1</v>
      </c>
      <c r="AU49" s="24">
        <v>0.99926000000000004</v>
      </c>
      <c r="AV49" s="24">
        <v>0.29550999999999999</v>
      </c>
      <c r="AW49" s="24">
        <v>0.75336000000000003</v>
      </c>
      <c r="AX49" s="25">
        <v>-0.64397000000000004</v>
      </c>
      <c r="AY49" s="25">
        <v>-0.54566999999999999</v>
      </c>
      <c r="AZ49" s="25">
        <v>-0.73368999999999995</v>
      </c>
      <c r="BA49" s="24">
        <v>0.41617999999999999</v>
      </c>
      <c r="BB49" s="24">
        <v>1</v>
      </c>
      <c r="BC49" s="25">
        <v>-1</v>
      </c>
      <c r="BD49" s="24">
        <v>4.6899999999999997E-3</v>
      </c>
      <c r="BE49" s="25">
        <v>-0.5</v>
      </c>
      <c r="BF49" s="25">
        <v>-0.16273000000000001</v>
      </c>
      <c r="BG49" s="24">
        <v>0.36386000000000002</v>
      </c>
    </row>
    <row r="50" spans="14:59" ht="15" x14ac:dyDescent="0.2">
      <c r="N50" s="23" t="s">
        <v>27</v>
      </c>
      <c r="O50" s="24">
        <v>4.3060000000000001E-2</v>
      </c>
      <c r="P50" s="25">
        <v>-0.44267000000000001</v>
      </c>
      <c r="Q50" s="24">
        <v>0.97770999999999997</v>
      </c>
      <c r="R50" s="24">
        <v>0.97613000000000005</v>
      </c>
      <c r="S50" s="24">
        <v>0.97772000000000003</v>
      </c>
      <c r="T50" s="24">
        <v>0.99977000000000005</v>
      </c>
      <c r="U50" s="24">
        <v>1</v>
      </c>
      <c r="V50" s="25">
        <v>-0.50270999999999999</v>
      </c>
      <c r="W50" s="24">
        <v>0.91071999999999997</v>
      </c>
      <c r="X50" s="25">
        <v>-0.6512</v>
      </c>
      <c r="Y50" s="25">
        <v>-0.66224000000000005</v>
      </c>
      <c r="Z50" s="25">
        <v>-0.66676999999999997</v>
      </c>
      <c r="AA50" s="24">
        <v>0.63075000000000003</v>
      </c>
      <c r="AB50" s="24" t="s">
        <v>56</v>
      </c>
      <c r="AC50" s="24" t="s">
        <v>56</v>
      </c>
      <c r="AD50" s="25">
        <v>-0.1134</v>
      </c>
      <c r="AE50" s="24">
        <v>1</v>
      </c>
      <c r="AF50" s="24">
        <v>5.2170000000000001E-2</v>
      </c>
      <c r="AG50" s="25">
        <v>-0.14965000000000001</v>
      </c>
      <c r="AN50" s="23" t="s">
        <v>27</v>
      </c>
      <c r="AO50" s="25">
        <v>-0.17144000000000001</v>
      </c>
      <c r="AP50" s="24">
        <v>0.23235</v>
      </c>
      <c r="AQ50" s="24">
        <v>0.79254000000000002</v>
      </c>
      <c r="AR50" s="24">
        <v>0.79198000000000002</v>
      </c>
      <c r="AS50" s="24">
        <v>0.79935</v>
      </c>
      <c r="AT50" s="24">
        <v>0.99926000000000004</v>
      </c>
      <c r="AU50" s="24">
        <v>1</v>
      </c>
      <c r="AV50" s="24" t="s">
        <v>56</v>
      </c>
      <c r="AW50" s="24">
        <v>0.44246000000000002</v>
      </c>
      <c r="AX50" s="25">
        <v>-0.15096999999999999</v>
      </c>
      <c r="AY50" s="25">
        <v>-0.18328</v>
      </c>
      <c r="AZ50" s="25">
        <v>-0.10458000000000001</v>
      </c>
      <c r="BA50" s="24">
        <v>0.30281000000000002</v>
      </c>
      <c r="BB50" s="24" t="s">
        <v>56</v>
      </c>
      <c r="BC50" s="24" t="s">
        <v>56</v>
      </c>
      <c r="BD50" s="24">
        <v>0.21573999999999999</v>
      </c>
      <c r="BE50" s="24" t="s">
        <v>56</v>
      </c>
      <c r="BF50" s="25">
        <v>-7.2779999999999997E-2</v>
      </c>
      <c r="BG50" s="25">
        <v>-7.8329999999999997E-2</v>
      </c>
    </row>
    <row r="51" spans="14:59" ht="15" x14ac:dyDescent="0.2">
      <c r="N51" s="23" t="s">
        <v>28</v>
      </c>
      <c r="O51" s="24">
        <v>0.1328</v>
      </c>
      <c r="P51" s="25">
        <v>-7.868E-2</v>
      </c>
      <c r="Q51" s="24">
        <v>6.9760000000000003E-2</v>
      </c>
      <c r="R51" s="24">
        <v>8.1920000000000007E-2</v>
      </c>
      <c r="S51" s="24">
        <v>7.4999999999999997E-2</v>
      </c>
      <c r="T51" s="24">
        <v>5.7660000000000003E-2</v>
      </c>
      <c r="U51" s="25">
        <v>-0.50270999999999999</v>
      </c>
      <c r="V51" s="24">
        <v>1</v>
      </c>
      <c r="W51" s="25">
        <v>-3.4119999999999998E-2</v>
      </c>
      <c r="X51" s="25">
        <v>-0.22201000000000001</v>
      </c>
      <c r="Y51" s="25">
        <v>-0.29969000000000001</v>
      </c>
      <c r="Z51" s="25">
        <v>-0.14118</v>
      </c>
      <c r="AA51" s="24">
        <v>0.122</v>
      </c>
      <c r="AB51" s="24" t="s">
        <v>56</v>
      </c>
      <c r="AC51" s="24" t="s">
        <v>56</v>
      </c>
      <c r="AD51" s="24">
        <v>8.7419999999999998E-2</v>
      </c>
      <c r="AE51" s="25">
        <v>-0.56764000000000003</v>
      </c>
      <c r="AF51" s="25">
        <v>-0.20158999999999999</v>
      </c>
      <c r="AG51" s="24">
        <v>0.42283999999999999</v>
      </c>
      <c r="AN51" s="23" t="s">
        <v>28</v>
      </c>
      <c r="AO51" s="24">
        <v>3.8500000000000001E-3</v>
      </c>
      <c r="AP51" s="24">
        <v>4.9820000000000003E-2</v>
      </c>
      <c r="AQ51" s="24">
        <v>0.16137000000000001</v>
      </c>
      <c r="AR51" s="24">
        <v>0.32824999999999999</v>
      </c>
      <c r="AS51" s="24">
        <v>0.31846999999999998</v>
      </c>
      <c r="AT51" s="24">
        <v>0.29550999999999999</v>
      </c>
      <c r="AU51" s="24" t="s">
        <v>56</v>
      </c>
      <c r="AV51" s="24">
        <v>1</v>
      </c>
      <c r="AW51" s="24">
        <v>0.30307000000000001</v>
      </c>
      <c r="AX51" s="25">
        <v>-0.15124000000000001</v>
      </c>
      <c r="AY51" s="25">
        <v>-0.53920999999999997</v>
      </c>
      <c r="AZ51" s="25">
        <v>-0.14118</v>
      </c>
      <c r="BA51" s="24">
        <v>3.6459999999999999E-2</v>
      </c>
      <c r="BB51" s="24" t="s">
        <v>56</v>
      </c>
      <c r="BC51" s="24" t="s">
        <v>56</v>
      </c>
      <c r="BD51" s="24">
        <v>0.3221</v>
      </c>
      <c r="BE51" s="25">
        <v>-0.56764000000000003</v>
      </c>
      <c r="BF51" s="24">
        <v>0.53466000000000002</v>
      </c>
      <c r="BG51" s="24">
        <v>0.62255000000000005</v>
      </c>
    </row>
    <row r="52" spans="14:59" ht="15" x14ac:dyDescent="0.2">
      <c r="N52" s="23" t="s">
        <v>29</v>
      </c>
      <c r="O52" s="24">
        <v>0.12895999999999999</v>
      </c>
      <c r="P52" s="25">
        <v>-0.26429999999999998</v>
      </c>
      <c r="Q52" s="24">
        <v>0.88787000000000005</v>
      </c>
      <c r="R52" s="24">
        <v>0.88119999999999998</v>
      </c>
      <c r="S52" s="24">
        <v>0.89080000000000004</v>
      </c>
      <c r="T52" s="24">
        <v>0.89737999999999996</v>
      </c>
      <c r="U52" s="24">
        <v>0.91071999999999997</v>
      </c>
      <c r="V52" s="25">
        <v>-3.4119999999999998E-2</v>
      </c>
      <c r="W52" s="24">
        <v>1</v>
      </c>
      <c r="X52" s="25">
        <v>-0.59460000000000002</v>
      </c>
      <c r="Y52" s="25">
        <v>-0.55493999999999999</v>
      </c>
      <c r="Z52" s="25">
        <v>-0.63682000000000005</v>
      </c>
      <c r="AA52" s="24">
        <v>0.45795999999999998</v>
      </c>
      <c r="AB52" s="24">
        <v>1</v>
      </c>
      <c r="AC52" s="25">
        <v>-1</v>
      </c>
      <c r="AD52" s="25">
        <v>-0.23749999999999999</v>
      </c>
      <c r="AE52" s="24">
        <v>0.63788999999999996</v>
      </c>
      <c r="AF52" s="25">
        <v>-6.7330000000000001E-2</v>
      </c>
      <c r="AG52" s="24">
        <v>8.8169999999999998E-2</v>
      </c>
      <c r="AN52" s="23" t="s">
        <v>29</v>
      </c>
      <c r="AO52" s="24">
        <v>5.919E-2</v>
      </c>
      <c r="AP52" s="24">
        <v>0.17971999999999999</v>
      </c>
      <c r="AQ52" s="24">
        <v>0.76458000000000004</v>
      </c>
      <c r="AR52" s="24">
        <v>0.75814000000000004</v>
      </c>
      <c r="AS52" s="24">
        <v>0.77124000000000004</v>
      </c>
      <c r="AT52" s="24">
        <v>0.75336000000000003</v>
      </c>
      <c r="AU52" s="24">
        <v>0.44246000000000002</v>
      </c>
      <c r="AV52" s="24">
        <v>0.30307000000000001</v>
      </c>
      <c r="AW52" s="24">
        <v>1</v>
      </c>
      <c r="AX52" s="25">
        <v>-0.45643</v>
      </c>
      <c r="AY52" s="25">
        <v>-0.37630999999999998</v>
      </c>
      <c r="AZ52" s="25">
        <v>-0.47882999999999998</v>
      </c>
      <c r="BA52" s="24">
        <v>0.33012000000000002</v>
      </c>
      <c r="BB52" s="24">
        <v>1</v>
      </c>
      <c r="BC52" s="25">
        <v>-1</v>
      </c>
      <c r="BD52" s="25">
        <v>-0.29222999999999999</v>
      </c>
      <c r="BE52" s="25">
        <v>-0.96521999999999997</v>
      </c>
      <c r="BF52" s="25">
        <v>-0.17213000000000001</v>
      </c>
      <c r="BG52" s="24">
        <v>0.24182000000000001</v>
      </c>
    </row>
    <row r="53" spans="14:59" ht="15" x14ac:dyDescent="0.2">
      <c r="N53" s="23" t="s">
        <v>30</v>
      </c>
      <c r="O53" s="25">
        <v>-1.46E-2</v>
      </c>
      <c r="P53" s="24">
        <v>0.18432999999999999</v>
      </c>
      <c r="Q53" s="25">
        <v>-0.79237999999999997</v>
      </c>
      <c r="R53" s="25">
        <v>-0.80549000000000004</v>
      </c>
      <c r="S53" s="25">
        <v>-0.79737000000000002</v>
      </c>
      <c r="T53" s="25">
        <v>-0.70206999999999997</v>
      </c>
      <c r="U53" s="25">
        <v>-0.6512</v>
      </c>
      <c r="V53" s="25">
        <v>-0.22201000000000001</v>
      </c>
      <c r="W53" s="25">
        <v>-0.59460000000000002</v>
      </c>
      <c r="X53" s="24">
        <v>1</v>
      </c>
      <c r="Y53" s="24">
        <v>0.81596999999999997</v>
      </c>
      <c r="Z53" s="24">
        <v>0.84347000000000005</v>
      </c>
      <c r="AA53" s="25">
        <v>-0.56547999999999998</v>
      </c>
      <c r="AB53" s="25">
        <v>-1</v>
      </c>
      <c r="AC53" s="24">
        <v>1</v>
      </c>
      <c r="AD53" s="25">
        <v>-0.13916000000000001</v>
      </c>
      <c r="AE53" s="25">
        <v>-0.34619</v>
      </c>
      <c r="AF53" s="25">
        <v>-6.6640000000000005E-2</v>
      </c>
      <c r="AG53" s="25">
        <v>-0.32099</v>
      </c>
      <c r="AN53" s="23" t="s">
        <v>30</v>
      </c>
      <c r="AO53" s="25">
        <v>-1.3769999999999999E-2</v>
      </c>
      <c r="AP53" s="25">
        <v>-0.1782</v>
      </c>
      <c r="AQ53" s="25">
        <v>-0.78468000000000004</v>
      </c>
      <c r="AR53" s="25">
        <v>-0.79701</v>
      </c>
      <c r="AS53" s="25">
        <v>-0.78944000000000003</v>
      </c>
      <c r="AT53" s="25">
        <v>-0.64397000000000004</v>
      </c>
      <c r="AU53" s="25">
        <v>-0.15096999999999999</v>
      </c>
      <c r="AV53" s="25">
        <v>-0.15124000000000001</v>
      </c>
      <c r="AW53" s="25">
        <v>-0.45643</v>
      </c>
      <c r="AX53" s="24">
        <v>1</v>
      </c>
      <c r="AY53" s="24">
        <v>0.75717999999999996</v>
      </c>
      <c r="AZ53" s="24">
        <v>0.78471000000000002</v>
      </c>
      <c r="BA53" s="25">
        <v>-0.45036999999999999</v>
      </c>
      <c r="BB53" s="25">
        <v>-1</v>
      </c>
      <c r="BC53" s="24">
        <v>1</v>
      </c>
      <c r="BD53" s="25">
        <v>-0.14102999999999999</v>
      </c>
      <c r="BE53" s="25">
        <v>-0.71677999999999997</v>
      </c>
      <c r="BF53" s="25">
        <v>-9.3229999999999993E-2</v>
      </c>
      <c r="BG53" s="25">
        <v>-0.41344999999999998</v>
      </c>
    </row>
    <row r="54" spans="14:59" ht="15" x14ac:dyDescent="0.2">
      <c r="N54" s="23" t="s">
        <v>32</v>
      </c>
      <c r="O54" s="25">
        <v>-6.4949999999999994E-2</v>
      </c>
      <c r="P54" s="24">
        <v>0.34168999999999999</v>
      </c>
      <c r="Q54" s="25">
        <v>-0.85067999999999999</v>
      </c>
      <c r="R54" s="25">
        <v>-0.84494000000000002</v>
      </c>
      <c r="S54" s="25">
        <v>-0.83799999999999997</v>
      </c>
      <c r="T54" s="25">
        <v>-0.79137000000000002</v>
      </c>
      <c r="U54" s="25">
        <v>-0.66676999999999997</v>
      </c>
      <c r="V54" s="25">
        <v>-0.14118</v>
      </c>
      <c r="W54" s="25">
        <v>-0.63682000000000005</v>
      </c>
      <c r="X54" s="24">
        <v>0.84347000000000005</v>
      </c>
      <c r="Y54" s="24">
        <v>0.75063000000000002</v>
      </c>
      <c r="Z54" s="24">
        <v>1</v>
      </c>
      <c r="AA54" s="25">
        <v>-0.61024999999999996</v>
      </c>
      <c r="AB54" s="24" t="s">
        <v>56</v>
      </c>
      <c r="AC54" s="24" t="s">
        <v>56</v>
      </c>
      <c r="AD54" s="24">
        <v>0.22527</v>
      </c>
      <c r="AE54" s="25">
        <v>-0.35471999999999998</v>
      </c>
      <c r="AF54" s="25">
        <v>-0.10199999999999999</v>
      </c>
      <c r="AG54" s="25">
        <v>-0.43517</v>
      </c>
      <c r="AN54" s="23" t="s">
        <v>32</v>
      </c>
      <c r="AO54" s="25">
        <v>-6.4949999999999994E-2</v>
      </c>
      <c r="AP54" s="24">
        <v>0.16727</v>
      </c>
      <c r="AQ54" s="25">
        <v>-0.78813999999999995</v>
      </c>
      <c r="AR54" s="25">
        <v>-0.79713999999999996</v>
      </c>
      <c r="AS54" s="25">
        <v>-0.78937999999999997</v>
      </c>
      <c r="AT54" s="25">
        <v>-0.73368999999999995</v>
      </c>
      <c r="AU54" s="25">
        <v>-0.10458000000000001</v>
      </c>
      <c r="AV54" s="25">
        <v>-0.14118</v>
      </c>
      <c r="AW54" s="25">
        <v>-0.47882999999999998</v>
      </c>
      <c r="AX54" s="24">
        <v>0.78471000000000002</v>
      </c>
      <c r="AY54" s="24">
        <v>0.61851</v>
      </c>
      <c r="AZ54" s="24">
        <v>1</v>
      </c>
      <c r="BA54" s="25">
        <v>-0.43703999999999998</v>
      </c>
      <c r="BB54" s="24" t="s">
        <v>56</v>
      </c>
      <c r="BC54" s="24" t="s">
        <v>56</v>
      </c>
      <c r="BD54" s="24">
        <v>0.22527</v>
      </c>
      <c r="BE54" s="25">
        <v>-0.35471999999999998</v>
      </c>
      <c r="BF54" s="24">
        <v>0.21584</v>
      </c>
      <c r="BG54" s="25">
        <v>-0.43517</v>
      </c>
    </row>
    <row r="55" spans="14:59" ht="15" x14ac:dyDescent="0.2">
      <c r="N55" s="23" t="s">
        <v>33</v>
      </c>
      <c r="O55" s="25">
        <v>-0.24468000000000001</v>
      </c>
      <c r="P55" s="25">
        <v>-6.8000000000000005E-2</v>
      </c>
      <c r="Q55" s="24">
        <v>0.52861000000000002</v>
      </c>
      <c r="R55" s="24">
        <v>0.60260000000000002</v>
      </c>
      <c r="S55" s="24">
        <v>0.59848000000000001</v>
      </c>
      <c r="T55" s="24">
        <v>0.54408999999999996</v>
      </c>
      <c r="U55" s="24">
        <v>0.63075000000000003</v>
      </c>
      <c r="V55" s="24">
        <v>0.122</v>
      </c>
      <c r="W55" s="24">
        <v>0.45795999999999998</v>
      </c>
      <c r="X55" s="25">
        <v>-0.56547999999999998</v>
      </c>
      <c r="Y55" s="25">
        <v>-0.52044999999999997</v>
      </c>
      <c r="Z55" s="25">
        <v>-0.61024999999999996</v>
      </c>
      <c r="AA55" s="24">
        <v>1</v>
      </c>
      <c r="AB55" s="24">
        <v>1</v>
      </c>
      <c r="AC55" s="25">
        <v>-1</v>
      </c>
      <c r="AD55" s="24">
        <v>0.44177</v>
      </c>
      <c r="AE55" s="24">
        <v>0.40754000000000001</v>
      </c>
      <c r="AF55" s="25">
        <v>-7.7609999999999998E-2</v>
      </c>
      <c r="AG55" s="24">
        <v>0.62770999999999999</v>
      </c>
      <c r="AN55" s="23" t="s">
        <v>33</v>
      </c>
      <c r="AO55" s="25">
        <v>-0.27442</v>
      </c>
      <c r="AP55" s="25">
        <v>-0.21698999999999999</v>
      </c>
      <c r="AQ55" s="24">
        <v>0.44367000000000001</v>
      </c>
      <c r="AR55" s="24">
        <v>0.56047000000000002</v>
      </c>
      <c r="AS55" s="24">
        <v>0.55630000000000002</v>
      </c>
      <c r="AT55" s="24">
        <v>0.41617999999999999</v>
      </c>
      <c r="AU55" s="24">
        <v>0.30281000000000002</v>
      </c>
      <c r="AV55" s="24">
        <v>3.6459999999999999E-2</v>
      </c>
      <c r="AW55" s="24">
        <v>0.33012000000000002</v>
      </c>
      <c r="AX55" s="25">
        <v>-0.45036999999999999</v>
      </c>
      <c r="AY55" s="25">
        <v>-0.37767000000000001</v>
      </c>
      <c r="AZ55" s="25">
        <v>-0.43703999999999998</v>
      </c>
      <c r="BA55" s="24">
        <v>1</v>
      </c>
      <c r="BB55" s="24">
        <v>1</v>
      </c>
      <c r="BC55" s="25">
        <v>-1</v>
      </c>
      <c r="BD55" s="24">
        <v>0.46727000000000002</v>
      </c>
      <c r="BE55" s="24">
        <v>0.92503000000000002</v>
      </c>
      <c r="BF55" s="25">
        <v>-9.4530000000000003E-2</v>
      </c>
      <c r="BG55" s="24">
        <v>0.67754000000000003</v>
      </c>
    </row>
    <row r="56" spans="14:59" ht="15" x14ac:dyDescent="0.2">
      <c r="N56" s="23" t="s">
        <v>34</v>
      </c>
      <c r="O56" s="25">
        <v>-1</v>
      </c>
      <c r="P56" s="25">
        <v>-1</v>
      </c>
      <c r="Q56" s="24">
        <v>1</v>
      </c>
      <c r="R56" s="24">
        <v>1</v>
      </c>
      <c r="S56" s="24">
        <v>1</v>
      </c>
      <c r="T56" s="24">
        <v>1</v>
      </c>
      <c r="U56" s="24" t="s">
        <v>56</v>
      </c>
      <c r="V56" s="24" t="s">
        <v>56</v>
      </c>
      <c r="W56" s="24">
        <v>1</v>
      </c>
      <c r="X56" s="25">
        <v>-1</v>
      </c>
      <c r="Y56" s="25">
        <v>-1</v>
      </c>
      <c r="Z56" s="24" t="s">
        <v>56</v>
      </c>
      <c r="AA56" s="24">
        <v>1</v>
      </c>
      <c r="AB56" s="24">
        <v>1</v>
      </c>
      <c r="AC56" s="25">
        <v>-1</v>
      </c>
      <c r="AD56" s="24">
        <v>1</v>
      </c>
      <c r="AE56" s="24" t="s">
        <v>56</v>
      </c>
      <c r="AF56" s="24" t="s">
        <v>56</v>
      </c>
      <c r="AG56" s="24" t="s">
        <v>56</v>
      </c>
      <c r="AN56" s="23" t="s">
        <v>34</v>
      </c>
      <c r="AO56" s="25">
        <v>-1</v>
      </c>
      <c r="AP56" s="25">
        <v>-1</v>
      </c>
      <c r="AQ56" s="24">
        <v>1</v>
      </c>
      <c r="AR56" s="24">
        <v>1</v>
      </c>
      <c r="AS56" s="24">
        <v>1</v>
      </c>
      <c r="AT56" s="24">
        <v>1</v>
      </c>
      <c r="AU56" s="24" t="s">
        <v>56</v>
      </c>
      <c r="AV56" s="24" t="s">
        <v>56</v>
      </c>
      <c r="AW56" s="24">
        <v>1</v>
      </c>
      <c r="AX56" s="25">
        <v>-1</v>
      </c>
      <c r="AY56" s="25">
        <v>-1</v>
      </c>
      <c r="AZ56" s="24" t="s">
        <v>56</v>
      </c>
      <c r="BA56" s="24">
        <v>1</v>
      </c>
      <c r="BB56" s="24">
        <v>1</v>
      </c>
      <c r="BC56" s="25">
        <v>-1</v>
      </c>
      <c r="BD56" s="24">
        <v>1</v>
      </c>
      <c r="BE56" s="24" t="s">
        <v>56</v>
      </c>
      <c r="BF56" s="24" t="s">
        <v>56</v>
      </c>
      <c r="BG56" s="24" t="s">
        <v>56</v>
      </c>
    </row>
    <row r="57" spans="14:59" ht="15" x14ac:dyDescent="0.2">
      <c r="N57" s="23" t="s">
        <v>35</v>
      </c>
      <c r="O57" s="24">
        <v>1</v>
      </c>
      <c r="P57" s="24">
        <v>1</v>
      </c>
      <c r="Q57" s="25">
        <v>-1</v>
      </c>
      <c r="R57" s="25">
        <v>-1</v>
      </c>
      <c r="S57" s="25">
        <v>-1</v>
      </c>
      <c r="T57" s="25">
        <v>-1</v>
      </c>
      <c r="U57" s="24" t="s">
        <v>56</v>
      </c>
      <c r="V57" s="24" t="s">
        <v>56</v>
      </c>
      <c r="W57" s="25">
        <v>-1</v>
      </c>
      <c r="X57" s="24">
        <v>1</v>
      </c>
      <c r="Y57" s="24">
        <v>1</v>
      </c>
      <c r="Z57" s="24" t="s">
        <v>56</v>
      </c>
      <c r="AA57" s="25">
        <v>-1</v>
      </c>
      <c r="AB57" s="25">
        <v>-1</v>
      </c>
      <c r="AC57" s="24">
        <v>1</v>
      </c>
      <c r="AD57" s="25">
        <v>-1</v>
      </c>
      <c r="AE57" s="24" t="s">
        <v>56</v>
      </c>
      <c r="AF57" s="24" t="s">
        <v>56</v>
      </c>
      <c r="AG57" s="24" t="s">
        <v>56</v>
      </c>
      <c r="AN57" s="23" t="s">
        <v>35</v>
      </c>
      <c r="AO57" s="24">
        <v>1</v>
      </c>
      <c r="AP57" s="24">
        <v>1</v>
      </c>
      <c r="AQ57" s="25">
        <v>-1</v>
      </c>
      <c r="AR57" s="25">
        <v>-1</v>
      </c>
      <c r="AS57" s="25">
        <v>-1</v>
      </c>
      <c r="AT57" s="25">
        <v>-1</v>
      </c>
      <c r="AU57" s="24" t="s">
        <v>56</v>
      </c>
      <c r="AV57" s="24" t="s">
        <v>56</v>
      </c>
      <c r="AW57" s="25">
        <v>-1</v>
      </c>
      <c r="AX57" s="24">
        <v>1</v>
      </c>
      <c r="AY57" s="24">
        <v>1</v>
      </c>
      <c r="AZ57" s="24" t="s">
        <v>56</v>
      </c>
      <c r="BA57" s="25">
        <v>-1</v>
      </c>
      <c r="BB57" s="25">
        <v>-1</v>
      </c>
      <c r="BC57" s="24">
        <v>1</v>
      </c>
      <c r="BD57" s="25">
        <v>-1</v>
      </c>
      <c r="BE57" s="24" t="s">
        <v>56</v>
      </c>
      <c r="BF57" s="24" t="s">
        <v>56</v>
      </c>
      <c r="BG57" s="24" t="s">
        <v>56</v>
      </c>
    </row>
    <row r="58" spans="14:59" ht="30" x14ac:dyDescent="0.2">
      <c r="N58" s="23" t="s">
        <v>36</v>
      </c>
      <c r="O58" s="25">
        <v>-0.33805000000000002</v>
      </c>
      <c r="P58" s="24">
        <v>4.514E-2</v>
      </c>
      <c r="Q58" s="25">
        <v>-4.1840000000000002E-2</v>
      </c>
      <c r="R58" s="24">
        <v>4.1399999999999996E-3</v>
      </c>
      <c r="S58" s="25">
        <v>-4.28E-3</v>
      </c>
      <c r="T58" s="25">
        <v>-6.3890000000000002E-2</v>
      </c>
      <c r="U58" s="25">
        <v>-0.1134</v>
      </c>
      <c r="V58" s="24">
        <v>8.7419999999999998E-2</v>
      </c>
      <c r="W58" s="25">
        <v>-0.23749999999999999</v>
      </c>
      <c r="X58" s="25">
        <v>-0.13916000000000001</v>
      </c>
      <c r="Y58" s="25">
        <v>-0.12767000000000001</v>
      </c>
      <c r="Z58" s="24">
        <v>0.22527</v>
      </c>
      <c r="AA58" s="24">
        <v>0.44177</v>
      </c>
      <c r="AB58" s="24">
        <v>1</v>
      </c>
      <c r="AC58" s="25">
        <v>-1</v>
      </c>
      <c r="AD58" s="24">
        <v>1</v>
      </c>
      <c r="AE58" s="25">
        <v>-0.74868999999999997</v>
      </c>
      <c r="AF58" s="24">
        <v>0.17287</v>
      </c>
      <c r="AG58" s="24">
        <v>0.21407999999999999</v>
      </c>
      <c r="AN58" s="23" t="s">
        <v>36</v>
      </c>
      <c r="AO58" s="25">
        <v>-0.32168999999999998</v>
      </c>
      <c r="AP58" s="25">
        <v>-6.4689999999999998E-2</v>
      </c>
      <c r="AQ58" s="24">
        <v>0.11216</v>
      </c>
      <c r="AR58" s="24">
        <v>0.13267999999999999</v>
      </c>
      <c r="AS58" s="24">
        <v>0.12311</v>
      </c>
      <c r="AT58" s="24">
        <v>4.6899999999999997E-3</v>
      </c>
      <c r="AU58" s="24">
        <v>0.21573999999999999</v>
      </c>
      <c r="AV58" s="24">
        <v>0.3221</v>
      </c>
      <c r="AW58" s="25">
        <v>-0.29222999999999999</v>
      </c>
      <c r="AX58" s="25">
        <v>-0.14102999999999999</v>
      </c>
      <c r="AY58" s="25">
        <v>-0.16288</v>
      </c>
      <c r="AZ58" s="24">
        <v>0.22527</v>
      </c>
      <c r="BA58" s="24">
        <v>0.46727000000000002</v>
      </c>
      <c r="BB58" s="24">
        <v>1</v>
      </c>
      <c r="BC58" s="25">
        <v>-1</v>
      </c>
      <c r="BD58" s="24">
        <v>1</v>
      </c>
      <c r="BE58" s="25">
        <v>-0.74868999999999997</v>
      </c>
      <c r="BF58" s="24">
        <v>5.7099999999999998E-2</v>
      </c>
      <c r="BG58" s="24">
        <v>0.31330000000000002</v>
      </c>
    </row>
    <row r="59" spans="14:59" ht="15" x14ac:dyDescent="0.2">
      <c r="N59" s="23" t="s">
        <v>50</v>
      </c>
      <c r="O59" s="24">
        <v>0.11019</v>
      </c>
      <c r="P59" s="24">
        <v>0.10625999999999999</v>
      </c>
      <c r="Q59" s="24">
        <v>0.46250000000000002</v>
      </c>
      <c r="R59" s="24">
        <v>0.44990000000000002</v>
      </c>
      <c r="S59" s="24">
        <v>0.46074999999999999</v>
      </c>
      <c r="T59" s="24">
        <v>0.70169000000000004</v>
      </c>
      <c r="U59" s="24">
        <v>1</v>
      </c>
      <c r="V59" s="25">
        <v>-0.56764000000000003</v>
      </c>
      <c r="W59" s="24">
        <v>0.63788999999999996</v>
      </c>
      <c r="X59" s="25">
        <v>-0.34619</v>
      </c>
      <c r="Y59" s="25">
        <v>-0.43747000000000003</v>
      </c>
      <c r="Z59" s="25">
        <v>-0.35471999999999998</v>
      </c>
      <c r="AA59" s="24">
        <v>0.40754000000000001</v>
      </c>
      <c r="AB59" s="24" t="s">
        <v>56</v>
      </c>
      <c r="AC59" s="24" t="s">
        <v>56</v>
      </c>
      <c r="AD59" s="25">
        <v>-0.74868999999999997</v>
      </c>
      <c r="AE59" s="24">
        <v>1</v>
      </c>
      <c r="AF59" s="25">
        <v>-3.066E-2</v>
      </c>
      <c r="AG59" s="25">
        <v>-0.19950000000000001</v>
      </c>
      <c r="AN59" s="23" t="s">
        <v>50</v>
      </c>
      <c r="AO59" s="24">
        <v>0.11019</v>
      </c>
      <c r="AP59" s="25">
        <v>-0.81535999999999997</v>
      </c>
      <c r="AQ59" s="25">
        <v>-1</v>
      </c>
      <c r="AR59" s="25">
        <v>-0.4551</v>
      </c>
      <c r="AS59" s="25">
        <v>-0.42807000000000001</v>
      </c>
      <c r="AT59" s="25">
        <v>-0.5</v>
      </c>
      <c r="AU59" s="24" t="s">
        <v>56</v>
      </c>
      <c r="AV59" s="25">
        <v>-0.56764000000000003</v>
      </c>
      <c r="AW59" s="25">
        <v>-0.96521999999999997</v>
      </c>
      <c r="AX59" s="25">
        <v>-0.71677999999999997</v>
      </c>
      <c r="AY59" s="24">
        <v>0.98782000000000003</v>
      </c>
      <c r="AZ59" s="25">
        <v>-0.35471999999999998</v>
      </c>
      <c r="BA59" s="24">
        <v>0.92503000000000002</v>
      </c>
      <c r="BB59" s="24" t="s">
        <v>56</v>
      </c>
      <c r="BC59" s="24" t="s">
        <v>56</v>
      </c>
      <c r="BD59" s="25">
        <v>-0.74868999999999997</v>
      </c>
      <c r="BE59" s="24">
        <v>1</v>
      </c>
      <c r="BF59" s="25">
        <v>-0.72811000000000003</v>
      </c>
      <c r="BG59" s="25">
        <v>-0.19950000000000001</v>
      </c>
    </row>
    <row r="60" spans="14:59" ht="15" x14ac:dyDescent="0.2">
      <c r="N60" s="23" t="s">
        <v>37</v>
      </c>
      <c r="O60" s="25">
        <v>-2.504E-2</v>
      </c>
      <c r="P60" s="24">
        <v>0.77812999999999999</v>
      </c>
      <c r="Q60" s="25">
        <v>-2.282E-2</v>
      </c>
      <c r="R60" s="25">
        <v>-4.0120000000000003E-2</v>
      </c>
      <c r="S60" s="25">
        <v>-3.8679999999999999E-2</v>
      </c>
      <c r="T60" s="24">
        <v>3.4119999999999998E-2</v>
      </c>
      <c r="U60" s="24">
        <v>5.2170000000000001E-2</v>
      </c>
      <c r="V60" s="25">
        <v>-0.20158999999999999</v>
      </c>
      <c r="W60" s="25">
        <v>-6.7330000000000001E-2</v>
      </c>
      <c r="X60" s="25">
        <v>-6.6640000000000005E-2</v>
      </c>
      <c r="Y60" s="25">
        <v>-5.6239999999999998E-2</v>
      </c>
      <c r="Z60" s="25">
        <v>-0.10199999999999999</v>
      </c>
      <c r="AA60" s="25">
        <v>-7.7609999999999998E-2</v>
      </c>
      <c r="AB60" s="24" t="s">
        <v>56</v>
      </c>
      <c r="AC60" s="24" t="s">
        <v>56</v>
      </c>
      <c r="AD60" s="24">
        <v>0.17287</v>
      </c>
      <c r="AE60" s="25">
        <v>-3.066E-2</v>
      </c>
      <c r="AF60" s="24">
        <v>1</v>
      </c>
      <c r="AG60" s="24">
        <v>1.8030000000000001E-2</v>
      </c>
      <c r="AN60" s="23" t="s">
        <v>37</v>
      </c>
      <c r="AO60" s="25">
        <v>-0.11171</v>
      </c>
      <c r="AP60" s="24">
        <v>0.25846999999999998</v>
      </c>
      <c r="AQ60" s="25">
        <v>-2.0840000000000001E-2</v>
      </c>
      <c r="AR60" s="25">
        <v>-0.12809999999999999</v>
      </c>
      <c r="AS60" s="25">
        <v>-0.12762000000000001</v>
      </c>
      <c r="AT60" s="25">
        <v>-0.16273000000000001</v>
      </c>
      <c r="AU60" s="25">
        <v>-7.2779999999999997E-2</v>
      </c>
      <c r="AV60" s="24">
        <v>0.53466000000000002</v>
      </c>
      <c r="AW60" s="25">
        <v>-0.17213000000000001</v>
      </c>
      <c r="AX60" s="25">
        <v>-9.3229999999999993E-2</v>
      </c>
      <c r="AY60" s="25">
        <v>-0.12483</v>
      </c>
      <c r="AZ60" s="24">
        <v>0.21584</v>
      </c>
      <c r="BA60" s="25">
        <v>-9.4530000000000003E-2</v>
      </c>
      <c r="BB60" s="24" t="s">
        <v>56</v>
      </c>
      <c r="BC60" s="24" t="s">
        <v>56</v>
      </c>
      <c r="BD60" s="24">
        <v>5.7099999999999998E-2</v>
      </c>
      <c r="BE60" s="25">
        <v>-0.72811000000000003</v>
      </c>
      <c r="BF60" s="24">
        <v>1</v>
      </c>
      <c r="BG60" s="24">
        <v>0.1167</v>
      </c>
    </row>
    <row r="61" spans="14:59" ht="15" x14ac:dyDescent="0.2">
      <c r="N61" s="23" t="s">
        <v>38</v>
      </c>
      <c r="O61" s="25">
        <v>-0.24939</v>
      </c>
      <c r="P61" s="24">
        <v>8.6499999999999994E-2</v>
      </c>
      <c r="Q61" s="24">
        <v>0.17496</v>
      </c>
      <c r="R61" s="24">
        <v>0.23014999999999999</v>
      </c>
      <c r="S61" s="24">
        <v>0.22499</v>
      </c>
      <c r="T61" s="24">
        <v>0.19402</v>
      </c>
      <c r="U61" s="25">
        <v>-0.14965000000000001</v>
      </c>
      <c r="V61" s="24">
        <v>0.42283999999999999</v>
      </c>
      <c r="W61" s="24">
        <v>8.8169999999999998E-2</v>
      </c>
      <c r="X61" s="25">
        <v>-0.32099</v>
      </c>
      <c r="Y61" s="25">
        <v>-0.28642000000000001</v>
      </c>
      <c r="Z61" s="25">
        <v>-0.43517</v>
      </c>
      <c r="AA61" s="24">
        <v>0.62770999999999999</v>
      </c>
      <c r="AB61" s="24" t="s">
        <v>56</v>
      </c>
      <c r="AC61" s="24" t="s">
        <v>56</v>
      </c>
      <c r="AD61" s="24">
        <v>0.21407999999999999</v>
      </c>
      <c r="AE61" s="25">
        <v>-0.19950000000000001</v>
      </c>
      <c r="AF61" s="24">
        <v>1.8030000000000001E-2</v>
      </c>
      <c r="AG61" s="24">
        <v>1</v>
      </c>
      <c r="AN61" s="23" t="s">
        <v>38</v>
      </c>
      <c r="AO61" s="25">
        <v>-0.24342</v>
      </c>
      <c r="AP61" s="24">
        <v>0.17548</v>
      </c>
      <c r="AQ61" s="24">
        <v>0.35846</v>
      </c>
      <c r="AR61" s="24">
        <v>0.43636000000000003</v>
      </c>
      <c r="AS61" s="24">
        <v>0.43214999999999998</v>
      </c>
      <c r="AT61" s="24">
        <v>0.36386000000000002</v>
      </c>
      <c r="AU61" s="25">
        <v>-7.8329999999999997E-2</v>
      </c>
      <c r="AV61" s="24">
        <v>0.62255000000000005</v>
      </c>
      <c r="AW61" s="24">
        <v>0.24182000000000001</v>
      </c>
      <c r="AX61" s="25">
        <v>-0.41344999999999998</v>
      </c>
      <c r="AY61" s="25">
        <v>-0.37202000000000002</v>
      </c>
      <c r="AZ61" s="25">
        <v>-0.43517</v>
      </c>
      <c r="BA61" s="24">
        <v>0.67754000000000003</v>
      </c>
      <c r="BB61" s="24" t="s">
        <v>56</v>
      </c>
      <c r="BC61" s="24" t="s">
        <v>56</v>
      </c>
      <c r="BD61" s="24">
        <v>0.31330000000000002</v>
      </c>
      <c r="BE61" s="25">
        <v>-0.19950000000000001</v>
      </c>
      <c r="BF61" s="24">
        <v>0.1167</v>
      </c>
      <c r="BG61" s="24">
        <v>1</v>
      </c>
    </row>
  </sheetData>
  <mergeCells count="10">
    <mergeCell ref="N41:AG41"/>
    <mergeCell ref="AN41:BG41"/>
    <mergeCell ref="N42:AG42"/>
    <mergeCell ref="AN42:BG42"/>
    <mergeCell ref="A4:H4"/>
    <mergeCell ref="N4:U4"/>
    <mergeCell ref="AA4:AH4"/>
    <mergeCell ref="AN4:AT4"/>
    <mergeCell ref="N40:AG40"/>
    <mergeCell ref="AN40:BG40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8"/>
  <sheetViews>
    <sheetView zoomScale="70" zoomScaleNormal="70" workbookViewId="0">
      <selection activeCell="E49" sqref="E49"/>
    </sheetView>
  </sheetViews>
  <sheetFormatPr defaultRowHeight="14.25" x14ac:dyDescent="0.2"/>
  <cols>
    <col min="1" max="1" width="9.140625" style="2"/>
    <col min="2" max="2" width="9.28515625" style="2" bestFit="1" customWidth="1"/>
    <col min="3" max="3" width="9.85546875" style="2" bestFit="1" customWidth="1"/>
    <col min="4" max="4" width="11" style="2" bestFit="1" customWidth="1"/>
    <col min="5" max="7" width="9.28515625" style="2" bestFit="1" customWidth="1"/>
    <col min="8" max="9" width="9.140625" style="2"/>
    <col min="10" max="10" width="10.140625" style="2" bestFit="1" customWidth="1"/>
    <col min="11" max="12" width="9.28515625" style="2" bestFit="1" customWidth="1"/>
    <col min="13" max="13" width="9.140625" style="2"/>
    <col min="14" max="14" width="13.7109375" style="2" customWidth="1"/>
    <col min="15" max="15" width="9.28515625" style="3" bestFit="1" customWidth="1"/>
    <col min="16" max="16" width="9.85546875" style="3" bestFit="1" customWidth="1"/>
    <col min="17" max="17" width="11" style="3" bestFit="1" customWidth="1"/>
    <col min="18" max="18" width="10.5703125" style="3" customWidth="1"/>
    <col min="19" max="19" width="12.140625" style="3" customWidth="1"/>
    <col min="20" max="20" width="10.7109375" style="2" bestFit="1" customWidth="1"/>
    <col min="21" max="22" width="10.5703125" style="2" customWidth="1"/>
    <col min="23" max="23" width="9.28515625" style="2" bestFit="1" customWidth="1"/>
    <col min="24" max="24" width="15.7109375" style="2" customWidth="1"/>
    <col min="25" max="25" width="16.5703125" style="2" customWidth="1"/>
    <col min="26" max="33" width="9.28515625" style="2" bestFit="1" customWidth="1"/>
    <col min="34" max="35" width="9.140625" style="2"/>
    <col min="36" max="38" width="9.28515625" style="2" bestFit="1" customWidth="1"/>
    <col min="39" max="40" width="9.140625" style="2"/>
    <col min="41" max="41" width="9.28515625" style="2" bestFit="1" customWidth="1"/>
    <col min="42" max="42" width="9.85546875" style="2" bestFit="1" customWidth="1"/>
    <col min="43" max="43" width="11" style="2" bestFit="1" customWidth="1"/>
    <col min="44" max="46" width="9.28515625" style="2" bestFit="1" customWidth="1"/>
    <col min="47" max="49" width="9.140625" style="2"/>
    <col min="50" max="50" width="9.28515625" style="2" bestFit="1" customWidth="1"/>
    <col min="51" max="51" width="10" style="2" bestFit="1" customWidth="1"/>
    <col min="52" max="52" width="9.28515625" style="2" bestFit="1" customWidth="1"/>
    <col min="53" max="53" width="10" style="2" bestFit="1" customWidth="1"/>
    <col min="54" max="54" width="9.28515625" style="2" bestFit="1" customWidth="1"/>
    <col min="55" max="55" width="10" style="2" bestFit="1" customWidth="1"/>
    <col min="56" max="16384" width="9.140625" style="2"/>
  </cols>
  <sheetData>
    <row r="1" spans="1:55" x14ac:dyDescent="0.2">
      <c r="A1" s="1" t="s">
        <v>65</v>
      </c>
      <c r="N1" s="2" t="str">
        <f>A1</f>
        <v>L1_PEANUT_MEAL_Dry</v>
      </c>
      <c r="AA1" s="2" t="str">
        <f>N1</f>
        <v>L1_PEANUT_MEAL_Dry</v>
      </c>
      <c r="AN1" s="2" t="str">
        <f>N1</f>
        <v>L1_PEANUT_MEAL_Dry</v>
      </c>
      <c r="AW1" s="2" t="str">
        <f>N1</f>
        <v>L1_PEANUT_MEAL_Dry</v>
      </c>
    </row>
    <row r="2" spans="1:55" ht="15" x14ac:dyDescent="0.2">
      <c r="A2" s="2" t="s">
        <v>1</v>
      </c>
      <c r="N2" s="2" t="s">
        <v>1</v>
      </c>
      <c r="AA2" s="4" t="s">
        <v>2</v>
      </c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 t="s">
        <v>2</v>
      </c>
      <c r="AO2" s="4"/>
      <c r="AP2" s="4"/>
      <c r="AQ2" s="4"/>
      <c r="AR2" s="4"/>
      <c r="AS2" s="4"/>
      <c r="AT2" s="4"/>
      <c r="AU2" s="4"/>
    </row>
    <row r="3" spans="1:55" ht="15" thickBot="1" x14ac:dyDescent="0.25">
      <c r="A3" s="2" t="s">
        <v>66</v>
      </c>
      <c r="N3" s="2" t="s">
        <v>66</v>
      </c>
      <c r="AA3" s="2" t="s">
        <v>66</v>
      </c>
      <c r="AN3" s="2" t="s">
        <v>66</v>
      </c>
      <c r="AW3" s="2" t="s">
        <v>66</v>
      </c>
    </row>
    <row r="4" spans="1:55" ht="15.75" customHeight="1" x14ac:dyDescent="0.25">
      <c r="A4" s="5" t="s">
        <v>4</v>
      </c>
      <c r="B4" s="6"/>
      <c r="C4" s="6"/>
      <c r="D4" s="6"/>
      <c r="E4" s="6"/>
      <c r="F4" s="6"/>
      <c r="G4" s="6"/>
      <c r="H4" s="6"/>
      <c r="I4" s="7"/>
      <c r="J4" s="7"/>
      <c r="N4" s="5" t="s">
        <v>4</v>
      </c>
      <c r="O4" s="6"/>
      <c r="P4" s="6"/>
      <c r="Q4" s="6"/>
      <c r="R4" s="6"/>
      <c r="S4" s="6"/>
      <c r="T4" s="6"/>
      <c r="U4" s="6"/>
      <c r="V4" s="7"/>
      <c r="AA4" s="5" t="s">
        <v>4</v>
      </c>
      <c r="AB4" s="6"/>
      <c r="AC4" s="6"/>
      <c r="AD4" s="6"/>
      <c r="AE4" s="6"/>
      <c r="AF4" s="6"/>
      <c r="AG4" s="6"/>
      <c r="AH4" s="6"/>
      <c r="AI4" s="4"/>
      <c r="AJ4" s="4"/>
      <c r="AK4" s="4"/>
      <c r="AL4" s="4"/>
      <c r="AM4" s="4"/>
      <c r="AN4" s="5" t="s">
        <v>4</v>
      </c>
      <c r="AO4" s="6"/>
      <c r="AP4" s="6"/>
      <c r="AQ4" s="6"/>
      <c r="AR4" s="6"/>
      <c r="AS4" s="6"/>
      <c r="AT4" s="6"/>
      <c r="AU4" s="8"/>
      <c r="AW4" s="9" t="s">
        <v>5</v>
      </c>
      <c r="AX4" s="9"/>
      <c r="AY4" s="9"/>
      <c r="AZ4" s="9"/>
      <c r="BA4" s="9"/>
      <c r="BB4" s="9"/>
      <c r="BC4" s="9"/>
    </row>
    <row r="5" spans="1:55" ht="30" x14ac:dyDescent="0.25">
      <c r="A5" s="10" t="s">
        <v>6</v>
      </c>
      <c r="B5" s="11" t="s">
        <v>7</v>
      </c>
      <c r="C5" s="11" t="s">
        <v>8</v>
      </c>
      <c r="D5" s="11" t="s">
        <v>9</v>
      </c>
      <c r="E5" s="11" t="s">
        <v>10</v>
      </c>
      <c r="F5" s="11" t="s">
        <v>11</v>
      </c>
      <c r="G5" s="11" t="s">
        <v>12</v>
      </c>
      <c r="H5" s="11" t="s">
        <v>13</v>
      </c>
      <c r="I5" s="11"/>
      <c r="J5" s="7" t="s">
        <v>14</v>
      </c>
      <c r="K5" s="7" t="s">
        <v>15</v>
      </c>
      <c r="L5" s="7" t="s">
        <v>16</v>
      </c>
      <c r="N5" s="10" t="s">
        <v>6</v>
      </c>
      <c r="O5" s="11" t="s">
        <v>7</v>
      </c>
      <c r="P5" s="11" t="s">
        <v>8</v>
      </c>
      <c r="Q5" s="11" t="s">
        <v>9</v>
      </c>
      <c r="R5" s="11" t="s">
        <v>10</v>
      </c>
      <c r="S5" s="11" t="s">
        <v>11</v>
      </c>
      <c r="T5" s="11" t="s">
        <v>12</v>
      </c>
      <c r="U5" s="11" t="s">
        <v>13</v>
      </c>
      <c r="V5" s="11"/>
      <c r="W5" s="7" t="s">
        <v>14</v>
      </c>
      <c r="X5" s="7" t="s">
        <v>15</v>
      </c>
      <c r="Y5" s="7" t="s">
        <v>16</v>
      </c>
      <c r="AA5" s="10" t="s">
        <v>6</v>
      </c>
      <c r="AB5" s="11" t="s">
        <v>7</v>
      </c>
      <c r="AC5" s="11" t="s">
        <v>8</v>
      </c>
      <c r="AD5" s="11" t="s">
        <v>9</v>
      </c>
      <c r="AE5" s="11" t="s">
        <v>10</v>
      </c>
      <c r="AF5" s="11" t="s">
        <v>11</v>
      </c>
      <c r="AG5" s="11" t="s">
        <v>12</v>
      </c>
      <c r="AH5" s="11" t="s">
        <v>13</v>
      </c>
      <c r="AI5" s="4"/>
      <c r="AJ5" s="7" t="s">
        <v>14</v>
      </c>
      <c r="AK5" s="7" t="s">
        <v>15</v>
      </c>
      <c r="AL5" s="7" t="s">
        <v>16</v>
      </c>
      <c r="AM5" s="4"/>
      <c r="AN5" s="10" t="s">
        <v>6</v>
      </c>
      <c r="AO5" s="11" t="s">
        <v>7</v>
      </c>
      <c r="AP5" s="11" t="s">
        <v>8</v>
      </c>
      <c r="AQ5" s="11" t="s">
        <v>9</v>
      </c>
      <c r="AR5" s="11" t="s">
        <v>10</v>
      </c>
      <c r="AS5" s="11" t="s">
        <v>11</v>
      </c>
      <c r="AT5" s="11" t="s">
        <v>12</v>
      </c>
      <c r="AU5" s="11"/>
      <c r="AW5" s="9" t="s">
        <v>6</v>
      </c>
      <c r="AX5" s="9" t="s">
        <v>17</v>
      </c>
      <c r="AY5" s="9" t="s">
        <v>18</v>
      </c>
      <c r="AZ5" s="9" t="s">
        <v>19</v>
      </c>
      <c r="BA5" s="9" t="s">
        <v>18</v>
      </c>
      <c r="BB5" s="9" t="s">
        <v>20</v>
      </c>
      <c r="BC5" s="9" t="s">
        <v>18</v>
      </c>
    </row>
    <row r="6" spans="1:55" ht="15.75" x14ac:dyDescent="0.25">
      <c r="A6" s="10" t="s">
        <v>21</v>
      </c>
      <c r="B6" s="12">
        <v>552</v>
      </c>
      <c r="C6" s="12">
        <v>93.953990000000005</v>
      </c>
      <c r="D6" s="12">
        <v>1.48424</v>
      </c>
      <c r="E6" s="12">
        <v>51863</v>
      </c>
      <c r="F6" s="12">
        <v>80.2</v>
      </c>
      <c r="G6" s="12">
        <v>96.5</v>
      </c>
      <c r="H6" s="12" t="s">
        <v>21</v>
      </c>
      <c r="I6" s="12"/>
      <c r="J6" s="13">
        <f>IF(D6=".","",3.5*D6)</f>
        <v>5.1948400000000001</v>
      </c>
      <c r="K6" s="13">
        <f>IF(J6="","",C6-J6)</f>
        <v>88.759150000000005</v>
      </c>
      <c r="L6" s="13">
        <f>IF(J6="","",C6+J6)</f>
        <v>99.148830000000004</v>
      </c>
      <c r="N6" s="10" t="s">
        <v>21</v>
      </c>
      <c r="O6" s="12">
        <v>552</v>
      </c>
      <c r="P6" s="12">
        <v>93.953990000000005</v>
      </c>
      <c r="Q6" s="12">
        <v>1.48424</v>
      </c>
      <c r="R6" s="12">
        <v>51863</v>
      </c>
      <c r="S6" s="12">
        <v>80.2</v>
      </c>
      <c r="T6" s="12">
        <v>96.5</v>
      </c>
      <c r="U6" s="12" t="s">
        <v>21</v>
      </c>
      <c r="V6" s="12"/>
      <c r="W6" s="13">
        <f>IF(Q6=".","",3.5*Q6)</f>
        <v>5.1948400000000001</v>
      </c>
      <c r="X6" s="14">
        <f>IF(W6="","",P6-W6)</f>
        <v>88.759150000000005</v>
      </c>
      <c r="Y6" s="13">
        <f>IF(W6="","",P6+W6)</f>
        <v>99.148830000000004</v>
      </c>
      <c r="AA6" s="10" t="s">
        <v>21</v>
      </c>
      <c r="AB6" s="12">
        <v>545</v>
      </c>
      <c r="AC6" s="12">
        <v>94.068989999999999</v>
      </c>
      <c r="AD6" s="12">
        <v>1.01529</v>
      </c>
      <c r="AE6" s="12">
        <v>51268</v>
      </c>
      <c r="AF6" s="12">
        <v>89</v>
      </c>
      <c r="AG6" s="12">
        <v>96.5</v>
      </c>
      <c r="AH6" s="12" t="s">
        <v>21</v>
      </c>
      <c r="AI6" s="4"/>
      <c r="AJ6" s="13">
        <f>IF(AD6=".","",3.5*AD6)</f>
        <v>3.553515</v>
      </c>
      <c r="AK6" s="14">
        <f>IF(AJ6="","",AC6-AJ6)</f>
        <v>90.515474999999995</v>
      </c>
      <c r="AL6" s="13">
        <f>IF(AJ6="","",AC6+AJ6)</f>
        <v>97.622505000000004</v>
      </c>
      <c r="AM6" s="4"/>
      <c r="AN6" s="10" t="s">
        <v>21</v>
      </c>
      <c r="AO6" s="12">
        <v>538</v>
      </c>
      <c r="AP6" s="12">
        <v>94.126949999999994</v>
      </c>
      <c r="AQ6" s="12">
        <v>0.88246000000000002</v>
      </c>
      <c r="AR6" s="12">
        <v>50640</v>
      </c>
      <c r="AS6" s="12">
        <v>90.6</v>
      </c>
      <c r="AT6" s="12">
        <v>96.5</v>
      </c>
      <c r="AU6" s="12"/>
      <c r="AW6" s="15" t="str">
        <f t="shared" ref="AW6:AW35" si="0">AN6</f>
        <v>DM</v>
      </c>
      <c r="AX6" s="16">
        <f>AO6-O6</f>
        <v>-14</v>
      </c>
      <c r="AY6" s="17">
        <f>IF(AX6&lt;&gt;0,AX6/O6,0)</f>
        <v>-2.5362318840579712E-2</v>
      </c>
      <c r="AZ6" s="18">
        <f>IF((AND(AP6&lt;&gt;".",P6&lt;&gt;".")),AP6-P6,".")</f>
        <v>0.17295999999998912</v>
      </c>
      <c r="BA6" s="17">
        <f>IF((AND(P6 &lt;&gt;".",AZ6&lt;&gt;".")),AZ6/P6,".")</f>
        <v>1.8409010623177272E-3</v>
      </c>
      <c r="BB6" s="18">
        <f>IF((AND(Q6&lt;&gt;".",AQ6&lt;&gt;".")),AQ6-Q6,".")</f>
        <v>-0.60177999999999998</v>
      </c>
      <c r="BC6" s="17">
        <f>IF((AND(BB6&lt;&gt;".",Q6&lt;&gt;".")),BB6/Q6,".")</f>
        <v>-0.405446558508058</v>
      </c>
    </row>
    <row r="7" spans="1:55" ht="15.75" x14ac:dyDescent="0.25">
      <c r="A7" s="10" t="s">
        <v>22</v>
      </c>
      <c r="B7" s="12">
        <v>35</v>
      </c>
      <c r="C7" s="12">
        <v>5.6425700000000001</v>
      </c>
      <c r="D7" s="12">
        <v>1.4081300000000001</v>
      </c>
      <c r="E7" s="12">
        <v>197.49</v>
      </c>
      <c r="F7" s="12">
        <v>2</v>
      </c>
      <c r="G7" s="12">
        <v>9</v>
      </c>
      <c r="H7" s="12" t="s">
        <v>22</v>
      </c>
      <c r="I7" s="12"/>
      <c r="J7" s="13">
        <f t="shared" ref="J7:J35" si="1">IF(D7=".","",3.5*D7)</f>
        <v>4.9284550000000005</v>
      </c>
      <c r="K7" s="13">
        <f t="shared" ref="K7:K35" si="2">IF(J7="","",C7-J7)</f>
        <v>0.71411499999999961</v>
      </c>
      <c r="L7" s="13">
        <f t="shared" ref="L7:L35" si="3">IF(J7="","",C7+J7)</f>
        <v>10.571025000000001</v>
      </c>
      <c r="N7" s="10" t="s">
        <v>22</v>
      </c>
      <c r="O7" s="12">
        <v>35</v>
      </c>
      <c r="P7" s="12">
        <v>5.6425700000000001</v>
      </c>
      <c r="Q7" s="12">
        <v>1.4081300000000001</v>
      </c>
      <c r="R7" s="12">
        <v>197.49</v>
      </c>
      <c r="S7" s="12">
        <v>2</v>
      </c>
      <c r="T7" s="12">
        <v>9</v>
      </c>
      <c r="U7" s="12" t="s">
        <v>22</v>
      </c>
      <c r="V7" s="12"/>
      <c r="W7" s="13">
        <f t="shared" ref="W7:W35" si="4">IF(Q7=".","",3.5*Q7)</f>
        <v>4.9284550000000005</v>
      </c>
      <c r="X7" s="13">
        <f t="shared" ref="X7:X35" si="5">IF(W7="","",P7-W7)</f>
        <v>0.71411499999999961</v>
      </c>
      <c r="Y7" s="13">
        <f t="shared" ref="Y7:Y35" si="6">IF(W7="","",P7+W7)</f>
        <v>10.571025000000001</v>
      </c>
      <c r="AA7" s="10" t="s">
        <v>22</v>
      </c>
      <c r="AB7" s="12">
        <v>35</v>
      </c>
      <c r="AC7" s="12">
        <v>5.6425700000000001</v>
      </c>
      <c r="AD7" s="12">
        <v>1.4081300000000001</v>
      </c>
      <c r="AE7" s="12">
        <v>197.49</v>
      </c>
      <c r="AF7" s="12">
        <v>2</v>
      </c>
      <c r="AG7" s="12">
        <v>9</v>
      </c>
      <c r="AH7" s="12" t="s">
        <v>22</v>
      </c>
      <c r="AI7" s="4"/>
      <c r="AJ7" s="13">
        <f t="shared" ref="AJ7:AJ35" si="7">IF(AD7=".","",3.5*AD7)</f>
        <v>4.9284550000000005</v>
      </c>
      <c r="AK7" s="13">
        <f t="shared" ref="AK7:AK35" si="8">IF(AJ7="","",AC7-AJ7)</f>
        <v>0.71411499999999961</v>
      </c>
      <c r="AL7" s="13">
        <f t="shared" ref="AL7:AL35" si="9">IF(AJ7="","",AC7+AJ7)</f>
        <v>10.571025000000001</v>
      </c>
      <c r="AM7" s="4"/>
      <c r="AN7" s="10" t="s">
        <v>22</v>
      </c>
      <c r="AO7" s="12">
        <v>35</v>
      </c>
      <c r="AP7" s="12">
        <v>5.6425700000000001</v>
      </c>
      <c r="AQ7" s="12">
        <v>1.4081300000000001</v>
      </c>
      <c r="AR7" s="12">
        <v>197.49</v>
      </c>
      <c r="AS7" s="12">
        <v>2</v>
      </c>
      <c r="AT7" s="12">
        <v>9</v>
      </c>
      <c r="AU7" s="12"/>
      <c r="AW7" s="15" t="str">
        <f t="shared" si="0"/>
        <v>Ash</v>
      </c>
      <c r="AX7" s="16">
        <f t="shared" ref="AX7:AX35" si="10">AO7-O7</f>
        <v>0</v>
      </c>
      <c r="AY7" s="17">
        <f t="shared" ref="AY7:AY35" si="11">IF(AX7&lt;&gt;0,AX7/O7,0)</f>
        <v>0</v>
      </c>
      <c r="AZ7" s="18">
        <f t="shared" ref="AZ7:AZ35" si="12">IF((AND(AP7&lt;&gt;".",P7&lt;&gt;".")),AP7-P7,".")</f>
        <v>0</v>
      </c>
      <c r="BA7" s="17">
        <f t="shared" ref="BA7:BA35" si="13">IF((AND(P7 &lt;&gt;".",AZ7&lt;&gt;".")),AZ7/P7,".")</f>
        <v>0</v>
      </c>
      <c r="BB7" s="18">
        <f t="shared" ref="BB7:BB35" si="14">IF((AND(Q7&lt;&gt;".",AQ7&lt;&gt;".")),AQ7-Q7,".")</f>
        <v>0</v>
      </c>
      <c r="BC7" s="17">
        <f t="shared" ref="BC7:BC35" si="15">IF((AND(BB7&lt;&gt;".",Q7&lt;&gt;".")),BB7/Q7,".")</f>
        <v>0</v>
      </c>
    </row>
    <row r="8" spans="1:55" ht="15.75" x14ac:dyDescent="0.25">
      <c r="A8" s="10" t="s">
        <v>23</v>
      </c>
      <c r="B8" s="12">
        <v>58</v>
      </c>
      <c r="C8" s="12">
        <v>84.172409999999999</v>
      </c>
      <c r="D8" s="12">
        <v>14.781610000000001</v>
      </c>
      <c r="E8" s="12">
        <v>4882</v>
      </c>
      <c r="F8" s="12">
        <v>58</v>
      </c>
      <c r="G8" s="12">
        <v>138</v>
      </c>
      <c r="H8" s="12" t="s">
        <v>23</v>
      </c>
      <c r="I8" s="12"/>
      <c r="J8" s="13">
        <f t="shared" si="1"/>
        <v>51.735635000000002</v>
      </c>
      <c r="K8" s="13">
        <f t="shared" si="2"/>
        <v>32.436774999999997</v>
      </c>
      <c r="L8" s="13">
        <f t="shared" si="3"/>
        <v>135.90804500000002</v>
      </c>
      <c r="N8" s="10" t="s">
        <v>23</v>
      </c>
      <c r="O8" s="12">
        <v>58</v>
      </c>
      <c r="P8" s="12">
        <v>84.172409999999999</v>
      </c>
      <c r="Q8" s="12">
        <v>14.781610000000001</v>
      </c>
      <c r="R8" s="12">
        <v>4882</v>
      </c>
      <c r="S8" s="12">
        <v>58</v>
      </c>
      <c r="T8" s="12">
        <v>138</v>
      </c>
      <c r="U8" s="12" t="s">
        <v>23</v>
      </c>
      <c r="V8" s="12"/>
      <c r="W8" s="13">
        <f t="shared" si="4"/>
        <v>51.735635000000002</v>
      </c>
      <c r="X8" s="13">
        <f t="shared" si="5"/>
        <v>32.436774999999997</v>
      </c>
      <c r="Y8" s="14">
        <f t="shared" si="6"/>
        <v>135.90804500000002</v>
      </c>
      <c r="AA8" s="10" t="s">
        <v>23</v>
      </c>
      <c r="AB8" s="12">
        <v>54</v>
      </c>
      <c r="AC8" s="12">
        <v>80.759259999999998</v>
      </c>
      <c r="AD8" s="12">
        <v>7.7214099999999997</v>
      </c>
      <c r="AE8" s="12">
        <v>4361</v>
      </c>
      <c r="AF8" s="12">
        <v>58</v>
      </c>
      <c r="AG8" s="12">
        <v>95</v>
      </c>
      <c r="AH8" s="12" t="s">
        <v>23</v>
      </c>
      <c r="AI8" s="4"/>
      <c r="AJ8" s="13">
        <f t="shared" si="7"/>
        <v>27.024934999999999</v>
      </c>
      <c r="AK8" s="13">
        <f t="shared" si="8"/>
        <v>53.734324999999998</v>
      </c>
      <c r="AL8" s="13">
        <f t="shared" si="9"/>
        <v>107.784195</v>
      </c>
      <c r="AM8" s="4"/>
      <c r="AN8" s="10" t="s">
        <v>23</v>
      </c>
      <c r="AO8" s="12">
        <v>54</v>
      </c>
      <c r="AP8" s="12">
        <v>80.759259999999998</v>
      </c>
      <c r="AQ8" s="12">
        <v>7.7214099999999997</v>
      </c>
      <c r="AR8" s="12">
        <v>4361</v>
      </c>
      <c r="AS8" s="12">
        <v>58</v>
      </c>
      <c r="AT8" s="12">
        <v>95</v>
      </c>
      <c r="AU8" s="12"/>
      <c r="AW8" s="15" t="str">
        <f t="shared" si="0"/>
        <v>TDN</v>
      </c>
      <c r="AX8" s="16">
        <f t="shared" si="10"/>
        <v>-4</v>
      </c>
      <c r="AY8" s="17">
        <f t="shared" si="11"/>
        <v>-6.8965517241379309E-2</v>
      </c>
      <c r="AZ8" s="18">
        <f t="shared" si="12"/>
        <v>-3.4131500000000017</v>
      </c>
      <c r="BA8" s="17">
        <f t="shared" si="13"/>
        <v>-4.0549510225500275E-2</v>
      </c>
      <c r="BB8" s="18">
        <f t="shared" si="14"/>
        <v>-7.0602000000000009</v>
      </c>
      <c r="BC8" s="17">
        <f t="shared" si="15"/>
        <v>-0.47763403309923619</v>
      </c>
    </row>
    <row r="9" spans="1:55" ht="15.75" x14ac:dyDescent="0.25">
      <c r="A9" s="10" t="s">
        <v>24</v>
      </c>
      <c r="B9" s="12">
        <v>58</v>
      </c>
      <c r="C9" s="12">
        <v>4.15672</v>
      </c>
      <c r="D9" s="12">
        <v>0.59940000000000004</v>
      </c>
      <c r="E9" s="12">
        <v>241.09</v>
      </c>
      <c r="F9" s="12">
        <v>2.52</v>
      </c>
      <c r="G9" s="12">
        <v>6.15</v>
      </c>
      <c r="H9" s="12" t="s">
        <v>24</v>
      </c>
      <c r="I9" s="12"/>
      <c r="J9" s="13">
        <f t="shared" si="1"/>
        <v>2.0979000000000001</v>
      </c>
      <c r="K9" s="13">
        <f t="shared" si="2"/>
        <v>2.0588199999999999</v>
      </c>
      <c r="L9" s="13">
        <f t="shared" si="3"/>
        <v>6.2546200000000001</v>
      </c>
      <c r="N9" s="10" t="s">
        <v>24</v>
      </c>
      <c r="O9" s="12">
        <v>58</v>
      </c>
      <c r="P9" s="12">
        <v>4.15672</v>
      </c>
      <c r="Q9" s="12">
        <v>0.59940000000000004</v>
      </c>
      <c r="R9" s="12">
        <v>241.09</v>
      </c>
      <c r="S9" s="12">
        <v>2.52</v>
      </c>
      <c r="T9" s="12">
        <v>6.15</v>
      </c>
      <c r="U9" s="12" t="s">
        <v>24</v>
      </c>
      <c r="V9" s="12"/>
      <c r="W9" s="13">
        <f t="shared" si="4"/>
        <v>2.0979000000000001</v>
      </c>
      <c r="X9" s="13">
        <f t="shared" si="5"/>
        <v>2.0588199999999999</v>
      </c>
      <c r="Y9" s="13">
        <f t="shared" si="6"/>
        <v>6.2546200000000001</v>
      </c>
      <c r="AA9" s="10" t="s">
        <v>24</v>
      </c>
      <c r="AB9" s="12">
        <v>58</v>
      </c>
      <c r="AC9" s="12">
        <v>4.15672</v>
      </c>
      <c r="AD9" s="12">
        <v>0.59940000000000004</v>
      </c>
      <c r="AE9" s="12">
        <v>241.09</v>
      </c>
      <c r="AF9" s="12">
        <v>2.52</v>
      </c>
      <c r="AG9" s="12">
        <v>6.15</v>
      </c>
      <c r="AH9" s="12" t="s">
        <v>24</v>
      </c>
      <c r="AI9" s="4"/>
      <c r="AJ9" s="13">
        <f t="shared" si="7"/>
        <v>2.0979000000000001</v>
      </c>
      <c r="AK9" s="13">
        <f t="shared" si="8"/>
        <v>2.0588199999999999</v>
      </c>
      <c r="AL9" s="13">
        <f t="shared" si="9"/>
        <v>6.2546200000000001</v>
      </c>
      <c r="AM9" s="4"/>
      <c r="AN9" s="10" t="s">
        <v>24</v>
      </c>
      <c r="AO9" s="12">
        <v>58</v>
      </c>
      <c r="AP9" s="12">
        <v>4.15672</v>
      </c>
      <c r="AQ9" s="12">
        <v>0.59940000000000004</v>
      </c>
      <c r="AR9" s="12">
        <v>241.09</v>
      </c>
      <c r="AS9" s="12">
        <v>2.52</v>
      </c>
      <c r="AT9" s="12">
        <v>6.15</v>
      </c>
      <c r="AU9" s="12"/>
      <c r="AW9" s="15" t="str">
        <f t="shared" si="0"/>
        <v>DE</v>
      </c>
      <c r="AX9" s="16">
        <f t="shared" si="10"/>
        <v>0</v>
      </c>
      <c r="AY9" s="17">
        <f t="shared" si="11"/>
        <v>0</v>
      </c>
      <c r="AZ9" s="18">
        <f t="shared" si="12"/>
        <v>0</v>
      </c>
      <c r="BA9" s="17">
        <f t="shared" si="13"/>
        <v>0</v>
      </c>
      <c r="BB9" s="18">
        <f t="shared" si="14"/>
        <v>0</v>
      </c>
      <c r="BC9" s="17">
        <f t="shared" si="15"/>
        <v>0</v>
      </c>
    </row>
    <row r="10" spans="1:55" ht="15.75" x14ac:dyDescent="0.25">
      <c r="A10" s="10" t="s">
        <v>25</v>
      </c>
      <c r="B10" s="12">
        <v>58</v>
      </c>
      <c r="C10" s="12">
        <v>3.77603</v>
      </c>
      <c r="D10" s="12">
        <v>0.64319999999999999</v>
      </c>
      <c r="E10" s="12">
        <v>219.01</v>
      </c>
      <c r="F10" s="12">
        <v>2.15</v>
      </c>
      <c r="G10" s="12">
        <v>5.96</v>
      </c>
      <c r="H10" s="12" t="s">
        <v>25</v>
      </c>
      <c r="I10" s="12"/>
      <c r="J10" s="13">
        <f t="shared" si="1"/>
        <v>2.2511999999999999</v>
      </c>
      <c r="K10" s="13">
        <f t="shared" si="2"/>
        <v>1.5248300000000001</v>
      </c>
      <c r="L10" s="13">
        <f t="shared" si="3"/>
        <v>6.0272299999999994</v>
      </c>
      <c r="N10" s="10" t="s">
        <v>25</v>
      </c>
      <c r="O10" s="12">
        <v>58</v>
      </c>
      <c r="P10" s="12">
        <v>3.77603</v>
      </c>
      <c r="Q10" s="12">
        <v>0.64319999999999999</v>
      </c>
      <c r="R10" s="12">
        <v>219.01</v>
      </c>
      <c r="S10" s="12">
        <v>2.15</v>
      </c>
      <c r="T10" s="12">
        <v>5.96</v>
      </c>
      <c r="U10" s="12" t="s">
        <v>25</v>
      </c>
      <c r="V10" s="12"/>
      <c r="W10" s="13">
        <f t="shared" si="4"/>
        <v>2.2511999999999999</v>
      </c>
      <c r="X10" s="13">
        <f t="shared" si="5"/>
        <v>1.5248300000000001</v>
      </c>
      <c r="Y10" s="13">
        <f t="shared" si="6"/>
        <v>6.0272299999999994</v>
      </c>
      <c r="AA10" s="10" t="s">
        <v>25</v>
      </c>
      <c r="AB10" s="12">
        <v>58</v>
      </c>
      <c r="AC10" s="12">
        <v>3.77603</v>
      </c>
      <c r="AD10" s="12">
        <v>0.64319999999999999</v>
      </c>
      <c r="AE10" s="12">
        <v>219.01</v>
      </c>
      <c r="AF10" s="12">
        <v>2.15</v>
      </c>
      <c r="AG10" s="12">
        <v>5.96</v>
      </c>
      <c r="AH10" s="12" t="s">
        <v>25</v>
      </c>
      <c r="AI10" s="4"/>
      <c r="AJ10" s="13">
        <f t="shared" si="7"/>
        <v>2.2511999999999999</v>
      </c>
      <c r="AK10" s="13">
        <f t="shared" si="8"/>
        <v>1.5248300000000001</v>
      </c>
      <c r="AL10" s="13">
        <f t="shared" si="9"/>
        <v>6.0272299999999994</v>
      </c>
      <c r="AM10" s="4"/>
      <c r="AN10" s="10" t="s">
        <v>25</v>
      </c>
      <c r="AO10" s="12">
        <v>58</v>
      </c>
      <c r="AP10" s="12">
        <v>3.77603</v>
      </c>
      <c r="AQ10" s="12">
        <v>0.64319999999999999</v>
      </c>
      <c r="AR10" s="12">
        <v>219.01</v>
      </c>
      <c r="AS10" s="12">
        <v>2.15</v>
      </c>
      <c r="AT10" s="12">
        <v>5.96</v>
      </c>
      <c r="AU10" s="12"/>
      <c r="AW10" s="15" t="str">
        <f t="shared" si="0"/>
        <v>ME</v>
      </c>
      <c r="AX10" s="16">
        <f t="shared" si="10"/>
        <v>0</v>
      </c>
      <c r="AY10" s="17">
        <f t="shared" si="11"/>
        <v>0</v>
      </c>
      <c r="AZ10" s="18">
        <f t="shared" si="12"/>
        <v>0</v>
      </c>
      <c r="BA10" s="17">
        <f t="shared" si="13"/>
        <v>0</v>
      </c>
      <c r="BB10" s="18">
        <f t="shared" si="14"/>
        <v>0</v>
      </c>
      <c r="BC10" s="17">
        <f t="shared" si="15"/>
        <v>0</v>
      </c>
    </row>
    <row r="11" spans="1:55" ht="15.75" x14ac:dyDescent="0.25">
      <c r="A11" s="10" t="s">
        <v>26</v>
      </c>
      <c r="B11" s="12">
        <v>58</v>
      </c>
      <c r="C11" s="12">
        <v>2.0822400000000001</v>
      </c>
      <c r="D11" s="12">
        <v>0.57757999999999998</v>
      </c>
      <c r="E11" s="12">
        <v>120.77</v>
      </c>
      <c r="F11" s="12">
        <v>1.22</v>
      </c>
      <c r="G11" s="12">
        <v>4.1399999999999997</v>
      </c>
      <c r="H11" s="12" t="s">
        <v>26</v>
      </c>
      <c r="I11" s="12"/>
      <c r="J11" s="13">
        <f t="shared" si="1"/>
        <v>2.0215299999999998</v>
      </c>
      <c r="K11" s="13">
        <f t="shared" si="2"/>
        <v>6.0710000000000264E-2</v>
      </c>
      <c r="L11" s="13">
        <f t="shared" si="3"/>
        <v>4.1037699999999999</v>
      </c>
      <c r="N11" s="10" t="s">
        <v>26</v>
      </c>
      <c r="O11" s="12">
        <v>58</v>
      </c>
      <c r="P11" s="12">
        <v>2.0822400000000001</v>
      </c>
      <c r="Q11" s="12">
        <v>0.57757999999999998</v>
      </c>
      <c r="R11" s="12">
        <v>120.77</v>
      </c>
      <c r="S11" s="12">
        <v>1.22</v>
      </c>
      <c r="T11" s="12">
        <v>4.1399999999999997</v>
      </c>
      <c r="U11" s="12" t="s">
        <v>26</v>
      </c>
      <c r="V11" s="12"/>
      <c r="W11" s="13">
        <f t="shared" si="4"/>
        <v>2.0215299999999998</v>
      </c>
      <c r="X11" s="13">
        <f t="shared" si="5"/>
        <v>6.0710000000000264E-2</v>
      </c>
      <c r="Y11" s="14">
        <f t="shared" si="6"/>
        <v>4.1037699999999999</v>
      </c>
      <c r="AA11" s="10" t="s">
        <v>26</v>
      </c>
      <c r="AB11" s="12">
        <v>57</v>
      </c>
      <c r="AC11" s="12">
        <v>2.0461399999999998</v>
      </c>
      <c r="AD11" s="12">
        <v>0.51246999999999998</v>
      </c>
      <c r="AE11" s="12">
        <v>116.63</v>
      </c>
      <c r="AF11" s="12">
        <v>1.22</v>
      </c>
      <c r="AG11" s="12">
        <v>3.97</v>
      </c>
      <c r="AH11" s="12" t="s">
        <v>26</v>
      </c>
      <c r="AI11" s="4"/>
      <c r="AJ11" s="13">
        <f t="shared" si="7"/>
        <v>1.7936449999999999</v>
      </c>
      <c r="AK11" s="13">
        <f t="shared" si="8"/>
        <v>0.25249499999999991</v>
      </c>
      <c r="AL11" s="14">
        <f t="shared" si="9"/>
        <v>3.839785</v>
      </c>
      <c r="AM11" s="4"/>
      <c r="AN11" s="10" t="s">
        <v>26</v>
      </c>
      <c r="AO11" s="12">
        <v>55</v>
      </c>
      <c r="AP11" s="12">
        <v>1.9778199999999999</v>
      </c>
      <c r="AQ11" s="12">
        <v>0.36982999999999999</v>
      </c>
      <c r="AR11" s="12">
        <v>108.78</v>
      </c>
      <c r="AS11" s="12">
        <v>1.22</v>
      </c>
      <c r="AT11" s="12">
        <v>3.5</v>
      </c>
      <c r="AU11" s="12"/>
      <c r="AW11" s="15" t="str">
        <f t="shared" si="0"/>
        <v>NEM</v>
      </c>
      <c r="AX11" s="16">
        <f t="shared" si="10"/>
        <v>-3</v>
      </c>
      <c r="AY11" s="17">
        <f t="shared" si="11"/>
        <v>-5.1724137931034482E-2</v>
      </c>
      <c r="AZ11" s="18">
        <f t="shared" si="12"/>
        <v>-0.10442000000000018</v>
      </c>
      <c r="BA11" s="17">
        <f t="shared" si="13"/>
        <v>-5.0147917627170822E-2</v>
      </c>
      <c r="BB11" s="18">
        <f t="shared" si="14"/>
        <v>-0.20774999999999999</v>
      </c>
      <c r="BC11" s="17">
        <f t="shared" si="15"/>
        <v>-0.35969043249419991</v>
      </c>
    </row>
    <row r="12" spans="1:55" ht="15.75" x14ac:dyDescent="0.25">
      <c r="A12" s="10" t="s">
        <v>27</v>
      </c>
      <c r="B12" s="12">
        <v>58</v>
      </c>
      <c r="C12" s="12">
        <v>1.4058600000000001</v>
      </c>
      <c r="D12" s="12">
        <v>0.47069</v>
      </c>
      <c r="E12" s="12">
        <v>81.540000000000006</v>
      </c>
      <c r="F12" s="12">
        <v>0.65</v>
      </c>
      <c r="G12" s="12">
        <v>3.04</v>
      </c>
      <c r="H12" s="12" t="s">
        <v>27</v>
      </c>
      <c r="I12" s="12"/>
      <c r="J12" s="13">
        <f t="shared" si="1"/>
        <v>1.6474150000000001</v>
      </c>
      <c r="K12" s="13">
        <f t="shared" si="2"/>
        <v>-0.24155499999999996</v>
      </c>
      <c r="L12" s="13">
        <f t="shared" si="3"/>
        <v>3.0532750000000002</v>
      </c>
      <c r="N12" s="10" t="s">
        <v>27</v>
      </c>
      <c r="O12" s="12">
        <v>58</v>
      </c>
      <c r="P12" s="12">
        <v>1.4058600000000001</v>
      </c>
      <c r="Q12" s="12">
        <v>0.47069</v>
      </c>
      <c r="R12" s="12">
        <v>81.540000000000006</v>
      </c>
      <c r="S12" s="12">
        <v>0.65</v>
      </c>
      <c r="T12" s="12">
        <v>3.04</v>
      </c>
      <c r="U12" s="12" t="s">
        <v>27</v>
      </c>
      <c r="V12" s="12"/>
      <c r="W12" s="13">
        <f t="shared" si="4"/>
        <v>1.6474150000000001</v>
      </c>
      <c r="X12" s="13">
        <f t="shared" si="5"/>
        <v>-0.24155499999999996</v>
      </c>
      <c r="Y12" s="13">
        <f t="shared" si="6"/>
        <v>3.0532750000000002</v>
      </c>
      <c r="AA12" s="10" t="s">
        <v>27</v>
      </c>
      <c r="AB12" s="12">
        <v>58</v>
      </c>
      <c r="AC12" s="12">
        <v>1.4058600000000001</v>
      </c>
      <c r="AD12" s="12">
        <v>0.47069</v>
      </c>
      <c r="AE12" s="12">
        <v>81.540000000000006</v>
      </c>
      <c r="AF12" s="12">
        <v>0.65</v>
      </c>
      <c r="AG12" s="12">
        <v>3.04</v>
      </c>
      <c r="AH12" s="12" t="s">
        <v>27</v>
      </c>
      <c r="AI12" s="4"/>
      <c r="AJ12" s="13">
        <f t="shared" si="7"/>
        <v>1.6474150000000001</v>
      </c>
      <c r="AK12" s="13">
        <f t="shared" si="8"/>
        <v>-0.24155499999999996</v>
      </c>
      <c r="AL12" s="13">
        <f t="shared" si="9"/>
        <v>3.0532750000000002</v>
      </c>
      <c r="AM12" s="4"/>
      <c r="AN12" s="10" t="s">
        <v>27</v>
      </c>
      <c r="AO12" s="12">
        <v>58</v>
      </c>
      <c r="AP12" s="12">
        <v>1.4058600000000001</v>
      </c>
      <c r="AQ12" s="12">
        <v>0.47069</v>
      </c>
      <c r="AR12" s="12">
        <v>81.540000000000006</v>
      </c>
      <c r="AS12" s="12">
        <v>0.65</v>
      </c>
      <c r="AT12" s="12">
        <v>3.04</v>
      </c>
      <c r="AU12" s="12"/>
      <c r="AW12" s="15" t="str">
        <f t="shared" si="0"/>
        <v>NEG</v>
      </c>
      <c r="AX12" s="16">
        <f t="shared" si="10"/>
        <v>0</v>
      </c>
      <c r="AY12" s="17">
        <f t="shared" si="11"/>
        <v>0</v>
      </c>
      <c r="AZ12" s="18">
        <f t="shared" si="12"/>
        <v>0</v>
      </c>
      <c r="BA12" s="17">
        <f t="shared" si="13"/>
        <v>0</v>
      </c>
      <c r="BB12" s="18">
        <f t="shared" si="14"/>
        <v>0</v>
      </c>
      <c r="BC12" s="17">
        <f t="shared" si="15"/>
        <v>0</v>
      </c>
    </row>
    <row r="13" spans="1:55" ht="15.75" x14ac:dyDescent="0.25">
      <c r="A13" s="10" t="s">
        <v>28</v>
      </c>
      <c r="B13" s="12">
        <v>6</v>
      </c>
      <c r="C13" s="12">
        <v>6.9333299999999998</v>
      </c>
      <c r="D13" s="12">
        <v>3.5562200000000002</v>
      </c>
      <c r="E13" s="12">
        <v>41.6</v>
      </c>
      <c r="F13" s="12">
        <v>1</v>
      </c>
      <c r="G13" s="12">
        <v>10</v>
      </c>
      <c r="H13" s="12" t="s">
        <v>28</v>
      </c>
      <c r="I13" s="12"/>
      <c r="J13" s="13">
        <f t="shared" si="1"/>
        <v>12.446770000000001</v>
      </c>
      <c r="K13" s="13">
        <f t="shared" si="2"/>
        <v>-5.513440000000001</v>
      </c>
      <c r="L13" s="13">
        <f t="shared" si="3"/>
        <v>19.380099999999999</v>
      </c>
      <c r="N13" s="10" t="s">
        <v>28</v>
      </c>
      <c r="O13" s="12">
        <v>6</v>
      </c>
      <c r="P13" s="12">
        <v>6.9333299999999998</v>
      </c>
      <c r="Q13" s="12">
        <v>3.5562200000000002</v>
      </c>
      <c r="R13" s="12">
        <v>41.6</v>
      </c>
      <c r="S13" s="12">
        <v>1</v>
      </c>
      <c r="T13" s="12">
        <v>10</v>
      </c>
      <c r="U13" s="12" t="s">
        <v>28</v>
      </c>
      <c r="V13" s="12"/>
      <c r="W13" s="13">
        <f t="shared" si="4"/>
        <v>12.446770000000001</v>
      </c>
      <c r="X13" s="13">
        <f t="shared" si="5"/>
        <v>-5.513440000000001</v>
      </c>
      <c r="Y13" s="13">
        <f t="shared" si="6"/>
        <v>19.380099999999999</v>
      </c>
      <c r="AA13" s="10" t="s">
        <v>28</v>
      </c>
      <c r="AB13" s="12">
        <v>6</v>
      </c>
      <c r="AC13" s="12">
        <v>6.9333299999999998</v>
      </c>
      <c r="AD13" s="12">
        <v>3.5562200000000002</v>
      </c>
      <c r="AE13" s="12">
        <v>41.6</v>
      </c>
      <c r="AF13" s="12">
        <v>1</v>
      </c>
      <c r="AG13" s="12">
        <v>10</v>
      </c>
      <c r="AH13" s="12" t="s">
        <v>28</v>
      </c>
      <c r="AI13" s="4"/>
      <c r="AJ13" s="13">
        <f t="shared" si="7"/>
        <v>12.446770000000001</v>
      </c>
      <c r="AK13" s="13">
        <f t="shared" si="8"/>
        <v>-5.513440000000001</v>
      </c>
      <c r="AL13" s="13">
        <f t="shared" si="9"/>
        <v>19.380099999999999</v>
      </c>
      <c r="AM13" s="4"/>
      <c r="AN13" s="10" t="s">
        <v>28</v>
      </c>
      <c r="AO13" s="12">
        <v>6</v>
      </c>
      <c r="AP13" s="12">
        <v>6.9333299999999998</v>
      </c>
      <c r="AQ13" s="12">
        <v>3.5562200000000002</v>
      </c>
      <c r="AR13" s="12">
        <v>41.6</v>
      </c>
      <c r="AS13" s="12">
        <v>1</v>
      </c>
      <c r="AT13" s="12">
        <v>10</v>
      </c>
      <c r="AU13" s="12"/>
      <c r="AW13" s="15" t="str">
        <f t="shared" si="0"/>
        <v>Starch</v>
      </c>
      <c r="AX13" s="16">
        <f t="shared" si="10"/>
        <v>0</v>
      </c>
      <c r="AY13" s="17">
        <f t="shared" si="11"/>
        <v>0</v>
      </c>
      <c r="AZ13" s="18">
        <f t="shared" si="12"/>
        <v>0</v>
      </c>
      <c r="BA13" s="17">
        <f t="shared" si="13"/>
        <v>0</v>
      </c>
      <c r="BB13" s="18">
        <f t="shared" si="14"/>
        <v>0</v>
      </c>
      <c r="BC13" s="17">
        <f t="shared" si="15"/>
        <v>0</v>
      </c>
    </row>
    <row r="14" spans="1:55" ht="15.75" x14ac:dyDescent="0.25">
      <c r="A14" s="10" t="s">
        <v>29</v>
      </c>
      <c r="B14" s="12">
        <v>190</v>
      </c>
      <c r="C14" s="12">
        <v>9.2036800000000003</v>
      </c>
      <c r="D14" s="12">
        <v>6.8140299999999998</v>
      </c>
      <c r="E14" s="12">
        <v>1749</v>
      </c>
      <c r="F14" s="12">
        <v>1</v>
      </c>
      <c r="G14" s="12">
        <v>50</v>
      </c>
      <c r="H14" s="12" t="s">
        <v>29</v>
      </c>
      <c r="I14" s="12"/>
      <c r="J14" s="13">
        <f t="shared" si="1"/>
        <v>23.849104999999998</v>
      </c>
      <c r="K14" s="13">
        <f t="shared" si="2"/>
        <v>-14.645424999999998</v>
      </c>
      <c r="L14" s="13">
        <f t="shared" si="3"/>
        <v>33.052785</v>
      </c>
      <c r="N14" s="10" t="s">
        <v>29</v>
      </c>
      <c r="O14" s="12">
        <v>190</v>
      </c>
      <c r="P14" s="12">
        <v>9.2036800000000003</v>
      </c>
      <c r="Q14" s="12">
        <v>6.8140299999999998</v>
      </c>
      <c r="R14" s="12">
        <v>1749</v>
      </c>
      <c r="S14" s="12">
        <v>1</v>
      </c>
      <c r="T14" s="12">
        <v>50</v>
      </c>
      <c r="U14" s="12" t="s">
        <v>29</v>
      </c>
      <c r="V14" s="12"/>
      <c r="W14" s="13">
        <f t="shared" si="4"/>
        <v>23.849104999999998</v>
      </c>
      <c r="X14" s="13">
        <f t="shared" si="5"/>
        <v>-14.645424999999998</v>
      </c>
      <c r="Y14" s="14">
        <f t="shared" si="6"/>
        <v>33.052785</v>
      </c>
      <c r="AA14" s="10" t="s">
        <v>29</v>
      </c>
      <c r="AB14" s="12">
        <v>184</v>
      </c>
      <c r="AC14" s="12">
        <v>8.0782600000000002</v>
      </c>
      <c r="AD14" s="12">
        <v>2.65076</v>
      </c>
      <c r="AE14" s="12">
        <v>1486</v>
      </c>
      <c r="AF14" s="12">
        <v>1</v>
      </c>
      <c r="AG14" s="12">
        <v>22</v>
      </c>
      <c r="AH14" s="12" t="s">
        <v>29</v>
      </c>
      <c r="AI14" s="4"/>
      <c r="AJ14" s="13">
        <f t="shared" si="7"/>
        <v>9.2776600000000009</v>
      </c>
      <c r="AK14" s="13">
        <f t="shared" si="8"/>
        <v>-1.1994000000000007</v>
      </c>
      <c r="AL14" s="14">
        <f t="shared" si="9"/>
        <v>17.355920000000001</v>
      </c>
      <c r="AM14" s="4"/>
      <c r="AN14" s="10" t="s">
        <v>29</v>
      </c>
      <c r="AO14" s="12">
        <v>183</v>
      </c>
      <c r="AP14" s="12">
        <v>8.0021900000000006</v>
      </c>
      <c r="AQ14" s="12">
        <v>2.44834</v>
      </c>
      <c r="AR14" s="12">
        <v>1464</v>
      </c>
      <c r="AS14" s="12">
        <v>1</v>
      </c>
      <c r="AT14" s="12">
        <v>16</v>
      </c>
      <c r="AU14" s="12"/>
      <c r="AW14" s="15" t="str">
        <f t="shared" si="0"/>
        <v>Fat</v>
      </c>
      <c r="AX14" s="16">
        <f t="shared" si="10"/>
        <v>-7</v>
      </c>
      <c r="AY14" s="17">
        <f t="shared" si="11"/>
        <v>-3.6842105263157891E-2</v>
      </c>
      <c r="AZ14" s="18">
        <f t="shared" si="12"/>
        <v>-1.2014899999999997</v>
      </c>
      <c r="BA14" s="17">
        <f t="shared" si="13"/>
        <v>-0.130544521321906</v>
      </c>
      <c r="BB14" s="18">
        <f t="shared" si="14"/>
        <v>-4.3656899999999998</v>
      </c>
      <c r="BC14" s="17">
        <f t="shared" si="15"/>
        <v>-0.64069133831227632</v>
      </c>
    </row>
    <row r="15" spans="1:55" ht="15.75" x14ac:dyDescent="0.25">
      <c r="A15" s="10" t="s">
        <v>30</v>
      </c>
      <c r="B15" s="12">
        <v>58</v>
      </c>
      <c r="C15" s="12">
        <v>21.806899999999999</v>
      </c>
      <c r="D15" s="12">
        <v>9.7128599999999992</v>
      </c>
      <c r="E15" s="12">
        <v>1265</v>
      </c>
      <c r="F15" s="12">
        <v>9.9</v>
      </c>
      <c r="G15" s="12">
        <v>64</v>
      </c>
      <c r="H15" s="12" t="s">
        <v>30</v>
      </c>
      <c r="I15" s="12"/>
      <c r="J15" s="13">
        <f t="shared" si="1"/>
        <v>33.995009999999994</v>
      </c>
      <c r="K15" s="13">
        <f t="shared" si="2"/>
        <v>-12.188109999999995</v>
      </c>
      <c r="L15" s="13">
        <f t="shared" si="3"/>
        <v>55.801909999999992</v>
      </c>
      <c r="N15" s="10" t="s">
        <v>30</v>
      </c>
      <c r="O15" s="12">
        <v>58</v>
      </c>
      <c r="P15" s="12">
        <v>21.806899999999999</v>
      </c>
      <c r="Q15" s="12">
        <v>9.7128599999999992</v>
      </c>
      <c r="R15" s="12">
        <v>1265</v>
      </c>
      <c r="S15" s="12">
        <v>9.9</v>
      </c>
      <c r="T15" s="12">
        <v>64</v>
      </c>
      <c r="U15" s="12" t="s">
        <v>30</v>
      </c>
      <c r="V15" s="12"/>
      <c r="W15" s="13">
        <f t="shared" si="4"/>
        <v>33.995009999999994</v>
      </c>
      <c r="X15" s="13">
        <f t="shared" si="5"/>
        <v>-12.188109999999995</v>
      </c>
      <c r="Y15" s="14">
        <f t="shared" si="6"/>
        <v>55.801909999999992</v>
      </c>
      <c r="AA15" s="10" t="s">
        <v>30</v>
      </c>
      <c r="AB15" s="12">
        <v>56</v>
      </c>
      <c r="AC15" s="12">
        <v>20.30714</v>
      </c>
      <c r="AD15" s="12">
        <v>5.5994799999999998</v>
      </c>
      <c r="AE15" s="12">
        <v>1137</v>
      </c>
      <c r="AF15" s="12">
        <v>9.9</v>
      </c>
      <c r="AG15" s="12">
        <v>43.1</v>
      </c>
      <c r="AH15" s="12" t="s">
        <v>30</v>
      </c>
      <c r="AI15" s="4"/>
      <c r="AJ15" s="13">
        <f t="shared" si="7"/>
        <v>19.598179999999999</v>
      </c>
      <c r="AK15" s="13">
        <f t="shared" si="8"/>
        <v>0.70896000000000114</v>
      </c>
      <c r="AL15" s="14">
        <f t="shared" si="9"/>
        <v>39.905320000000003</v>
      </c>
      <c r="AM15" s="4"/>
      <c r="AN15" s="10" t="s">
        <v>30</v>
      </c>
      <c r="AO15" s="12">
        <v>55</v>
      </c>
      <c r="AP15" s="12">
        <v>19.89273</v>
      </c>
      <c r="AQ15" s="12">
        <v>4.7052300000000002</v>
      </c>
      <c r="AR15" s="12">
        <v>1094</v>
      </c>
      <c r="AS15" s="12">
        <v>9.9</v>
      </c>
      <c r="AT15" s="12">
        <v>34</v>
      </c>
      <c r="AU15" s="12"/>
      <c r="AW15" s="15" t="str">
        <f t="shared" si="0"/>
        <v>NDF</v>
      </c>
      <c r="AX15" s="16">
        <f t="shared" si="10"/>
        <v>-3</v>
      </c>
      <c r="AY15" s="17">
        <f t="shared" si="11"/>
        <v>-5.1724137931034482E-2</v>
      </c>
      <c r="AZ15" s="18">
        <f t="shared" si="12"/>
        <v>-1.9141699999999986</v>
      </c>
      <c r="BA15" s="17">
        <f t="shared" si="13"/>
        <v>-8.7778180300730438E-2</v>
      </c>
      <c r="BB15" s="18">
        <f t="shared" si="14"/>
        <v>-5.0076299999999989</v>
      </c>
      <c r="BC15" s="17">
        <f t="shared" si="15"/>
        <v>-0.51556699056714494</v>
      </c>
    </row>
    <row r="16" spans="1:55" ht="15.75" x14ac:dyDescent="0.25">
      <c r="A16" s="10" t="s">
        <v>31</v>
      </c>
      <c r="B16" s="12">
        <v>56</v>
      </c>
      <c r="C16" s="12">
        <v>14.75536</v>
      </c>
      <c r="D16" s="12">
        <v>8.3145199999999999</v>
      </c>
      <c r="E16" s="12">
        <v>826.3</v>
      </c>
      <c r="F16" s="12">
        <v>5.9</v>
      </c>
      <c r="G16" s="12">
        <v>50</v>
      </c>
      <c r="H16" s="12" t="s">
        <v>31</v>
      </c>
      <c r="I16" s="12"/>
      <c r="J16" s="13">
        <f t="shared" si="1"/>
        <v>29.100819999999999</v>
      </c>
      <c r="K16" s="13">
        <f t="shared" si="2"/>
        <v>-14.345459999999999</v>
      </c>
      <c r="L16" s="13">
        <f t="shared" si="3"/>
        <v>43.856179999999995</v>
      </c>
      <c r="N16" s="10" t="s">
        <v>31</v>
      </c>
      <c r="O16" s="12">
        <v>56</v>
      </c>
      <c r="P16" s="12">
        <v>14.75536</v>
      </c>
      <c r="Q16" s="12">
        <v>8.3145199999999999</v>
      </c>
      <c r="R16" s="12">
        <v>826.3</v>
      </c>
      <c r="S16" s="12">
        <v>5.9</v>
      </c>
      <c r="T16" s="12">
        <v>50</v>
      </c>
      <c r="U16" s="12" t="s">
        <v>31</v>
      </c>
      <c r="V16" s="12"/>
      <c r="W16" s="13">
        <f t="shared" si="4"/>
        <v>29.100819999999999</v>
      </c>
      <c r="X16" s="13">
        <f t="shared" si="5"/>
        <v>-14.345459999999999</v>
      </c>
      <c r="Y16" s="14">
        <f t="shared" si="6"/>
        <v>43.856179999999995</v>
      </c>
      <c r="AA16" s="10" t="s">
        <v>31</v>
      </c>
      <c r="AB16" s="12">
        <v>54</v>
      </c>
      <c r="AC16" s="12">
        <v>13.505559999999999</v>
      </c>
      <c r="AD16" s="12">
        <v>5.2051600000000002</v>
      </c>
      <c r="AE16" s="12">
        <v>729.3</v>
      </c>
      <c r="AF16" s="12">
        <v>5.9</v>
      </c>
      <c r="AG16" s="12">
        <v>36.799999999999997</v>
      </c>
      <c r="AH16" s="12" t="s">
        <v>31</v>
      </c>
      <c r="AI16" s="4"/>
      <c r="AJ16" s="13">
        <f t="shared" si="7"/>
        <v>18.218060000000001</v>
      </c>
      <c r="AK16" s="13">
        <f t="shared" si="8"/>
        <v>-4.7125000000000021</v>
      </c>
      <c r="AL16" s="14">
        <f t="shared" si="9"/>
        <v>31.72362</v>
      </c>
      <c r="AM16" s="4"/>
      <c r="AN16" s="10" t="s">
        <v>31</v>
      </c>
      <c r="AO16" s="12">
        <v>53</v>
      </c>
      <c r="AP16" s="12">
        <v>13.066039999999999</v>
      </c>
      <c r="AQ16" s="12">
        <v>4.1210000000000004</v>
      </c>
      <c r="AR16" s="12">
        <v>692.5</v>
      </c>
      <c r="AS16" s="12">
        <v>5.9</v>
      </c>
      <c r="AT16" s="12">
        <v>28.4</v>
      </c>
      <c r="AU16" s="12"/>
      <c r="AW16" s="15" t="str">
        <f t="shared" si="0"/>
        <v>ADF</v>
      </c>
      <c r="AX16" s="16">
        <f t="shared" si="10"/>
        <v>-3</v>
      </c>
      <c r="AY16" s="17">
        <f t="shared" si="11"/>
        <v>-5.3571428571428568E-2</v>
      </c>
      <c r="AZ16" s="18">
        <f t="shared" si="12"/>
        <v>-1.6893200000000004</v>
      </c>
      <c r="BA16" s="17">
        <f t="shared" si="13"/>
        <v>-0.11448856551110921</v>
      </c>
      <c r="BB16" s="18">
        <f t="shared" si="14"/>
        <v>-4.1935199999999995</v>
      </c>
      <c r="BC16" s="17">
        <f t="shared" si="15"/>
        <v>-0.50436104549631244</v>
      </c>
    </row>
    <row r="17" spans="1:55" ht="15.75" x14ac:dyDescent="0.25">
      <c r="A17" s="10" t="s">
        <v>32</v>
      </c>
      <c r="B17" s="12">
        <v>12</v>
      </c>
      <c r="C17" s="12">
        <v>6.8416699999999997</v>
      </c>
      <c r="D17" s="12">
        <v>7.5816100000000004</v>
      </c>
      <c r="E17" s="12">
        <v>82.1</v>
      </c>
      <c r="F17" s="12">
        <v>1.3</v>
      </c>
      <c r="G17" s="12">
        <v>28</v>
      </c>
      <c r="H17" s="12" t="s">
        <v>32</v>
      </c>
      <c r="I17" s="12"/>
      <c r="J17" s="13">
        <f t="shared" si="1"/>
        <v>26.535635000000003</v>
      </c>
      <c r="K17" s="13">
        <f t="shared" si="2"/>
        <v>-19.693965000000002</v>
      </c>
      <c r="L17" s="13">
        <f t="shared" si="3"/>
        <v>33.377305</v>
      </c>
      <c r="N17" s="10" t="s">
        <v>32</v>
      </c>
      <c r="O17" s="12">
        <v>12</v>
      </c>
      <c r="P17" s="12">
        <v>6.8416699999999997</v>
      </c>
      <c r="Q17" s="12">
        <v>7.5816100000000004</v>
      </c>
      <c r="R17" s="12">
        <v>82.1</v>
      </c>
      <c r="S17" s="12">
        <v>1.3</v>
      </c>
      <c r="T17" s="12">
        <v>28</v>
      </c>
      <c r="U17" s="12" t="s">
        <v>32</v>
      </c>
      <c r="V17" s="12"/>
      <c r="W17" s="13">
        <f t="shared" si="4"/>
        <v>26.535635000000003</v>
      </c>
      <c r="X17" s="13">
        <f t="shared" si="5"/>
        <v>-19.693965000000002</v>
      </c>
      <c r="Y17" s="13">
        <f t="shared" si="6"/>
        <v>33.377305</v>
      </c>
      <c r="AA17" s="10" t="s">
        <v>32</v>
      </c>
      <c r="AB17" s="12">
        <v>9</v>
      </c>
      <c r="AC17" s="12">
        <v>3.3</v>
      </c>
      <c r="AD17" s="12">
        <v>1.3332299999999999</v>
      </c>
      <c r="AE17" s="12">
        <v>29.7</v>
      </c>
      <c r="AF17" s="12">
        <v>1.3</v>
      </c>
      <c r="AG17" s="12">
        <v>5.5</v>
      </c>
      <c r="AH17" s="12" t="s">
        <v>32</v>
      </c>
      <c r="AI17" s="4"/>
      <c r="AJ17" s="13">
        <f t="shared" si="7"/>
        <v>4.6663049999999995</v>
      </c>
      <c r="AK17" s="13">
        <f t="shared" si="8"/>
        <v>-1.3663049999999997</v>
      </c>
      <c r="AL17" s="13">
        <f t="shared" si="9"/>
        <v>7.9663049999999993</v>
      </c>
      <c r="AM17" s="4"/>
      <c r="AN17" s="10" t="s">
        <v>32</v>
      </c>
      <c r="AO17" s="12">
        <v>9</v>
      </c>
      <c r="AP17" s="12">
        <v>3.3</v>
      </c>
      <c r="AQ17" s="12">
        <v>1.3332299999999999</v>
      </c>
      <c r="AR17" s="12">
        <v>29.7</v>
      </c>
      <c r="AS17" s="12">
        <v>1.3</v>
      </c>
      <c r="AT17" s="12">
        <v>5.5</v>
      </c>
      <c r="AU17" s="12"/>
      <c r="AW17" s="15" t="str">
        <f t="shared" si="0"/>
        <v>Lignin</v>
      </c>
      <c r="AX17" s="16">
        <f t="shared" si="10"/>
        <v>-3</v>
      </c>
      <c r="AY17" s="17">
        <f t="shared" si="11"/>
        <v>-0.25</v>
      </c>
      <c r="AZ17" s="18">
        <f t="shared" si="12"/>
        <v>-3.5416699999999999</v>
      </c>
      <c r="BA17" s="17">
        <f t="shared" si="13"/>
        <v>-0.51766162355097511</v>
      </c>
      <c r="BB17" s="18">
        <f t="shared" si="14"/>
        <v>-6.2483800000000009</v>
      </c>
      <c r="BC17" s="17">
        <f t="shared" si="15"/>
        <v>-0.82414948803750132</v>
      </c>
    </row>
    <row r="18" spans="1:55" ht="15.75" x14ac:dyDescent="0.25">
      <c r="A18" s="10" t="s">
        <v>33</v>
      </c>
      <c r="B18" s="12">
        <v>543</v>
      </c>
      <c r="C18" s="12">
        <v>44.495950000000001</v>
      </c>
      <c r="D18" s="12">
        <v>5.2324900000000003</v>
      </c>
      <c r="E18" s="12">
        <v>24161</v>
      </c>
      <c r="F18" s="12">
        <v>6.3</v>
      </c>
      <c r="G18" s="12">
        <v>62.1</v>
      </c>
      <c r="H18" s="12" t="s">
        <v>33</v>
      </c>
      <c r="I18" s="12"/>
      <c r="J18" s="13">
        <f t="shared" si="1"/>
        <v>18.313715000000002</v>
      </c>
      <c r="K18" s="13">
        <f t="shared" si="2"/>
        <v>26.182234999999999</v>
      </c>
      <c r="L18" s="13">
        <f t="shared" si="3"/>
        <v>62.809665000000003</v>
      </c>
      <c r="N18" s="10" t="s">
        <v>33</v>
      </c>
      <c r="O18" s="12">
        <v>543</v>
      </c>
      <c r="P18" s="12">
        <v>44.495950000000001</v>
      </c>
      <c r="Q18" s="12">
        <v>5.2324900000000003</v>
      </c>
      <c r="R18" s="12">
        <v>24161</v>
      </c>
      <c r="S18" s="12">
        <v>6.3</v>
      </c>
      <c r="T18" s="12">
        <v>62.1</v>
      </c>
      <c r="U18" s="12" t="s">
        <v>33</v>
      </c>
      <c r="V18" s="12"/>
      <c r="W18" s="13">
        <f t="shared" si="4"/>
        <v>18.313715000000002</v>
      </c>
      <c r="X18" s="14">
        <f t="shared" si="5"/>
        <v>26.182234999999999</v>
      </c>
      <c r="Y18" s="13">
        <f t="shared" si="6"/>
        <v>62.809665000000003</v>
      </c>
      <c r="AA18" s="10" t="s">
        <v>33</v>
      </c>
      <c r="AB18" s="12">
        <v>536</v>
      </c>
      <c r="AC18" s="12">
        <v>44.852989999999998</v>
      </c>
      <c r="AD18" s="12">
        <v>4.1290199999999997</v>
      </c>
      <c r="AE18" s="12">
        <v>24041</v>
      </c>
      <c r="AF18" s="12">
        <v>28.8</v>
      </c>
      <c r="AG18" s="12">
        <v>62.1</v>
      </c>
      <c r="AH18" s="12" t="s">
        <v>33</v>
      </c>
      <c r="AI18" s="4"/>
      <c r="AJ18" s="13">
        <f t="shared" si="7"/>
        <v>14.451569999999998</v>
      </c>
      <c r="AK18" s="14">
        <f t="shared" si="8"/>
        <v>30.401420000000002</v>
      </c>
      <c r="AL18" s="14">
        <f t="shared" si="9"/>
        <v>59.304559999999995</v>
      </c>
      <c r="AM18" s="4"/>
      <c r="AN18" s="10" t="s">
        <v>33</v>
      </c>
      <c r="AO18" s="12">
        <v>530</v>
      </c>
      <c r="AP18" s="12">
        <v>44.789810000000003</v>
      </c>
      <c r="AQ18" s="12">
        <v>3.7920099999999999</v>
      </c>
      <c r="AR18" s="12">
        <v>23739</v>
      </c>
      <c r="AS18" s="12">
        <v>32.700000000000003</v>
      </c>
      <c r="AT18" s="12">
        <v>58.3</v>
      </c>
      <c r="AU18" s="12"/>
      <c r="AW18" s="15" t="str">
        <f t="shared" si="0"/>
        <v>CP</v>
      </c>
      <c r="AX18" s="16">
        <f t="shared" si="10"/>
        <v>-13</v>
      </c>
      <c r="AY18" s="17">
        <f t="shared" si="11"/>
        <v>-2.3941068139963169E-2</v>
      </c>
      <c r="AZ18" s="18">
        <f t="shared" si="12"/>
        <v>0.29386000000000223</v>
      </c>
      <c r="BA18" s="17">
        <f t="shared" si="13"/>
        <v>6.6041965617095987E-3</v>
      </c>
      <c r="BB18" s="18">
        <f t="shared" si="14"/>
        <v>-1.4404800000000004</v>
      </c>
      <c r="BC18" s="17">
        <f t="shared" si="15"/>
        <v>-0.27529531829014492</v>
      </c>
    </row>
    <row r="19" spans="1:55" ht="15.75" x14ac:dyDescent="0.25">
      <c r="A19" s="10" t="s">
        <v>34</v>
      </c>
      <c r="B19" s="12">
        <v>1</v>
      </c>
      <c r="C19" s="12">
        <v>71.8</v>
      </c>
      <c r="D19" s="12" t="s">
        <v>56</v>
      </c>
      <c r="E19" s="12">
        <v>71.8</v>
      </c>
      <c r="F19" s="12">
        <v>71.8</v>
      </c>
      <c r="G19" s="12">
        <v>71.8</v>
      </c>
      <c r="H19" s="12" t="s">
        <v>34</v>
      </c>
      <c r="I19" s="12"/>
      <c r="J19" s="13" t="str">
        <f t="shared" si="1"/>
        <v/>
      </c>
      <c r="K19" s="13" t="str">
        <f t="shared" si="2"/>
        <v/>
      </c>
      <c r="L19" s="13" t="str">
        <f t="shared" si="3"/>
        <v/>
      </c>
      <c r="N19" s="10" t="s">
        <v>34</v>
      </c>
      <c r="O19" s="12">
        <v>1</v>
      </c>
      <c r="P19" s="12">
        <v>71.8</v>
      </c>
      <c r="Q19" s="12" t="s">
        <v>56</v>
      </c>
      <c r="R19" s="12">
        <v>71.8</v>
      </c>
      <c r="S19" s="12">
        <v>71.8</v>
      </c>
      <c r="T19" s="12">
        <v>71.8</v>
      </c>
      <c r="U19" s="12" t="s">
        <v>34</v>
      </c>
      <c r="V19" s="12"/>
      <c r="W19" s="13" t="str">
        <f t="shared" si="4"/>
        <v/>
      </c>
      <c r="X19" s="13" t="str">
        <f t="shared" si="5"/>
        <v/>
      </c>
      <c r="Y19" s="13" t="str">
        <f t="shared" si="6"/>
        <v/>
      </c>
      <c r="AA19" s="10" t="s">
        <v>34</v>
      </c>
      <c r="AB19" s="12">
        <v>1</v>
      </c>
      <c r="AC19" s="12">
        <v>71.8</v>
      </c>
      <c r="AD19" s="12" t="s">
        <v>56</v>
      </c>
      <c r="AE19" s="12">
        <v>71.8</v>
      </c>
      <c r="AF19" s="12">
        <v>71.8</v>
      </c>
      <c r="AG19" s="12">
        <v>71.8</v>
      </c>
      <c r="AH19" s="12" t="s">
        <v>34</v>
      </c>
      <c r="AI19" s="4"/>
      <c r="AJ19" s="13" t="str">
        <f t="shared" si="7"/>
        <v/>
      </c>
      <c r="AK19" s="13" t="str">
        <f t="shared" si="8"/>
        <v/>
      </c>
      <c r="AL19" s="13" t="str">
        <f t="shared" si="9"/>
        <v/>
      </c>
      <c r="AM19" s="4"/>
      <c r="AN19" s="10" t="s">
        <v>34</v>
      </c>
      <c r="AO19" s="12">
        <v>1</v>
      </c>
      <c r="AP19" s="12">
        <v>71.8</v>
      </c>
      <c r="AQ19" s="12" t="s">
        <v>56</v>
      </c>
      <c r="AR19" s="12">
        <v>71.8</v>
      </c>
      <c r="AS19" s="12">
        <v>71.8</v>
      </c>
      <c r="AT19" s="12">
        <v>71.8</v>
      </c>
      <c r="AU19" s="12"/>
      <c r="AW19" s="15" t="str">
        <f t="shared" si="0"/>
        <v>RDP</v>
      </c>
      <c r="AX19" s="16">
        <f t="shared" si="10"/>
        <v>0</v>
      </c>
      <c r="AY19" s="17">
        <f t="shared" si="11"/>
        <v>0</v>
      </c>
      <c r="AZ19" s="18">
        <f t="shared" si="12"/>
        <v>0</v>
      </c>
      <c r="BA19" s="17">
        <f t="shared" si="13"/>
        <v>0</v>
      </c>
      <c r="BB19" s="18" t="str">
        <f t="shared" si="14"/>
        <v>.</v>
      </c>
      <c r="BC19" s="17" t="str">
        <f t="shared" si="15"/>
        <v>.</v>
      </c>
    </row>
    <row r="20" spans="1:55" ht="15.75" x14ac:dyDescent="0.25">
      <c r="A20" s="10" t="s">
        <v>35</v>
      </c>
      <c r="B20" s="12">
        <v>1</v>
      </c>
      <c r="C20" s="12">
        <v>28.2</v>
      </c>
      <c r="D20" s="12" t="s">
        <v>56</v>
      </c>
      <c r="E20" s="12">
        <v>28.2</v>
      </c>
      <c r="F20" s="12">
        <v>28.2</v>
      </c>
      <c r="G20" s="12">
        <v>28.2</v>
      </c>
      <c r="H20" s="12" t="s">
        <v>35</v>
      </c>
      <c r="I20" s="12"/>
      <c r="J20" s="13" t="str">
        <f t="shared" si="1"/>
        <v/>
      </c>
      <c r="K20" s="13" t="str">
        <f t="shared" si="2"/>
        <v/>
      </c>
      <c r="L20" s="13" t="str">
        <f t="shared" si="3"/>
        <v/>
      </c>
      <c r="N20" s="10" t="s">
        <v>35</v>
      </c>
      <c r="O20" s="12">
        <v>1</v>
      </c>
      <c r="P20" s="12">
        <v>28.2</v>
      </c>
      <c r="Q20" s="12" t="s">
        <v>56</v>
      </c>
      <c r="R20" s="12">
        <v>28.2</v>
      </c>
      <c r="S20" s="12">
        <v>28.2</v>
      </c>
      <c r="T20" s="12">
        <v>28.2</v>
      </c>
      <c r="U20" s="12" t="s">
        <v>35</v>
      </c>
      <c r="V20" s="12"/>
      <c r="W20" s="13" t="str">
        <f t="shared" si="4"/>
        <v/>
      </c>
      <c r="X20" s="13" t="str">
        <f t="shared" si="5"/>
        <v/>
      </c>
      <c r="Y20" s="13" t="str">
        <f t="shared" si="6"/>
        <v/>
      </c>
      <c r="AA20" s="10" t="s">
        <v>35</v>
      </c>
      <c r="AB20" s="12">
        <v>1</v>
      </c>
      <c r="AC20" s="12">
        <v>28.2</v>
      </c>
      <c r="AD20" s="12" t="s">
        <v>56</v>
      </c>
      <c r="AE20" s="12">
        <v>28.2</v>
      </c>
      <c r="AF20" s="12">
        <v>28.2</v>
      </c>
      <c r="AG20" s="12">
        <v>28.2</v>
      </c>
      <c r="AH20" s="12" t="s">
        <v>35</v>
      </c>
      <c r="AI20" s="4"/>
      <c r="AJ20" s="13" t="str">
        <f t="shared" si="7"/>
        <v/>
      </c>
      <c r="AK20" s="13" t="str">
        <f t="shared" si="8"/>
        <v/>
      </c>
      <c r="AL20" s="13" t="str">
        <f t="shared" si="9"/>
        <v/>
      </c>
      <c r="AM20" s="4"/>
      <c r="AN20" s="10" t="s">
        <v>35</v>
      </c>
      <c r="AO20" s="12">
        <v>1</v>
      </c>
      <c r="AP20" s="12">
        <v>28.2</v>
      </c>
      <c r="AQ20" s="12" t="s">
        <v>56</v>
      </c>
      <c r="AR20" s="12">
        <v>28.2</v>
      </c>
      <c r="AS20" s="12">
        <v>28.2</v>
      </c>
      <c r="AT20" s="12">
        <v>28.2</v>
      </c>
      <c r="AU20" s="12"/>
      <c r="AW20" s="15" t="str">
        <f t="shared" si="0"/>
        <v>RUP</v>
      </c>
      <c r="AX20" s="16">
        <f t="shared" si="10"/>
        <v>0</v>
      </c>
      <c r="AY20" s="17">
        <f t="shared" si="11"/>
        <v>0</v>
      </c>
      <c r="AZ20" s="18">
        <f t="shared" si="12"/>
        <v>0</v>
      </c>
      <c r="BA20" s="17">
        <f t="shared" si="13"/>
        <v>0</v>
      </c>
      <c r="BB20" s="18" t="str">
        <f t="shared" si="14"/>
        <v>.</v>
      </c>
      <c r="BC20" s="17" t="str">
        <f t="shared" si="15"/>
        <v>.</v>
      </c>
    </row>
    <row r="21" spans="1:55" ht="30" x14ac:dyDescent="0.25">
      <c r="A21" s="10" t="s">
        <v>36</v>
      </c>
      <c r="B21" s="12">
        <v>22</v>
      </c>
      <c r="C21" s="12">
        <v>29.82818</v>
      </c>
      <c r="D21" s="12">
        <v>10.65638</v>
      </c>
      <c r="E21" s="12">
        <v>656.22</v>
      </c>
      <c r="F21" s="12">
        <v>2.66</v>
      </c>
      <c r="G21" s="12">
        <v>48.2</v>
      </c>
      <c r="H21" s="12" t="s">
        <v>36</v>
      </c>
      <c r="I21" s="12"/>
      <c r="J21" s="13">
        <f t="shared" si="1"/>
        <v>37.297330000000002</v>
      </c>
      <c r="K21" s="13">
        <f t="shared" si="2"/>
        <v>-7.4691500000000026</v>
      </c>
      <c r="L21" s="13">
        <f t="shared" si="3"/>
        <v>67.125510000000006</v>
      </c>
      <c r="N21" s="10" t="s">
        <v>36</v>
      </c>
      <c r="O21" s="12">
        <v>22</v>
      </c>
      <c r="P21" s="12">
        <v>29.82818</v>
      </c>
      <c r="Q21" s="12">
        <v>10.65638</v>
      </c>
      <c r="R21" s="12">
        <v>656.22</v>
      </c>
      <c r="S21" s="12">
        <v>2.66</v>
      </c>
      <c r="T21" s="12">
        <v>48.2</v>
      </c>
      <c r="U21" s="12" t="s">
        <v>36</v>
      </c>
      <c r="V21" s="12"/>
      <c r="W21" s="13">
        <f t="shared" si="4"/>
        <v>37.297330000000002</v>
      </c>
      <c r="X21" s="13">
        <f t="shared" si="5"/>
        <v>-7.4691500000000026</v>
      </c>
      <c r="Y21" s="13">
        <f t="shared" si="6"/>
        <v>67.125510000000006</v>
      </c>
      <c r="AA21" s="10" t="s">
        <v>36</v>
      </c>
      <c r="AB21" s="12">
        <v>22</v>
      </c>
      <c r="AC21" s="12">
        <v>29.82818</v>
      </c>
      <c r="AD21" s="12">
        <v>10.65638</v>
      </c>
      <c r="AE21" s="12">
        <v>656.22</v>
      </c>
      <c r="AF21" s="12">
        <v>2.66</v>
      </c>
      <c r="AG21" s="12">
        <v>48.2</v>
      </c>
      <c r="AH21" s="12" t="s">
        <v>36</v>
      </c>
      <c r="AI21" s="4"/>
      <c r="AJ21" s="13">
        <f t="shared" si="7"/>
        <v>37.297330000000002</v>
      </c>
      <c r="AK21" s="13">
        <f t="shared" si="8"/>
        <v>-7.4691500000000026</v>
      </c>
      <c r="AL21" s="13">
        <f t="shared" si="9"/>
        <v>67.125510000000006</v>
      </c>
      <c r="AM21" s="4"/>
      <c r="AN21" s="10" t="s">
        <v>36</v>
      </c>
      <c r="AO21" s="12">
        <v>22</v>
      </c>
      <c r="AP21" s="12">
        <v>29.82818</v>
      </c>
      <c r="AQ21" s="12">
        <v>10.65638</v>
      </c>
      <c r="AR21" s="12">
        <v>656.22</v>
      </c>
      <c r="AS21" s="12">
        <v>2.66</v>
      </c>
      <c r="AT21" s="12">
        <v>48.2</v>
      </c>
      <c r="AU21" s="12"/>
      <c r="AW21" s="15" t="str">
        <f t="shared" si="0"/>
        <v>Sol_Protein</v>
      </c>
      <c r="AX21" s="16">
        <f t="shared" si="10"/>
        <v>0</v>
      </c>
      <c r="AY21" s="17">
        <f t="shared" si="11"/>
        <v>0</v>
      </c>
      <c r="AZ21" s="18">
        <f t="shared" si="12"/>
        <v>0</v>
      </c>
      <c r="BA21" s="17">
        <f t="shared" si="13"/>
        <v>0</v>
      </c>
      <c r="BB21" s="18">
        <f t="shared" si="14"/>
        <v>0</v>
      </c>
      <c r="BC21" s="17">
        <f t="shared" si="15"/>
        <v>0</v>
      </c>
    </row>
    <row r="22" spans="1:55" ht="15.75" x14ac:dyDescent="0.25">
      <c r="A22" s="10" t="s">
        <v>50</v>
      </c>
      <c r="B22" s="12">
        <v>9</v>
      </c>
      <c r="C22" s="12">
        <v>1.82222</v>
      </c>
      <c r="D22" s="12">
        <v>1.46695</v>
      </c>
      <c r="E22" s="12">
        <v>16.399999999999999</v>
      </c>
      <c r="F22" s="12">
        <v>0.6</v>
      </c>
      <c r="G22" s="12">
        <v>5.2</v>
      </c>
      <c r="H22" s="12" t="s">
        <v>50</v>
      </c>
      <c r="I22" s="12"/>
      <c r="J22" s="13">
        <f>IF(D22=".","",3.5*D22)</f>
        <v>5.1343249999999996</v>
      </c>
      <c r="K22" s="13">
        <f>IF(J22="","",C22-J22)</f>
        <v>-3.3121049999999999</v>
      </c>
      <c r="L22" s="13">
        <f>IF(J22="","",C22+J22)</f>
        <v>6.9565449999999993</v>
      </c>
      <c r="N22" s="10" t="s">
        <v>50</v>
      </c>
      <c r="O22" s="12">
        <v>9</v>
      </c>
      <c r="P22" s="12">
        <v>1.82222</v>
      </c>
      <c r="Q22" s="12">
        <v>1.46695</v>
      </c>
      <c r="R22" s="12">
        <v>16.399999999999999</v>
      </c>
      <c r="S22" s="12">
        <v>0.6</v>
      </c>
      <c r="T22" s="12">
        <v>5.2</v>
      </c>
      <c r="U22" s="12" t="s">
        <v>50</v>
      </c>
      <c r="V22" s="12"/>
      <c r="W22" s="13">
        <f>IF(Q22=".","",3.5*Q22)</f>
        <v>5.1343249999999996</v>
      </c>
      <c r="X22" s="13">
        <f>IF(W22="","",P22-W22)</f>
        <v>-3.3121049999999999</v>
      </c>
      <c r="Y22" s="13">
        <f>IF(W22="","",P22+W22)</f>
        <v>6.9565449999999993</v>
      </c>
      <c r="AA22" s="10" t="s">
        <v>50</v>
      </c>
      <c r="AB22" s="12">
        <v>9</v>
      </c>
      <c r="AC22" s="12">
        <v>1.82222</v>
      </c>
      <c r="AD22" s="12">
        <v>1.46695</v>
      </c>
      <c r="AE22" s="12">
        <v>16.399999999999999</v>
      </c>
      <c r="AF22" s="12">
        <v>0.6</v>
      </c>
      <c r="AG22" s="12">
        <v>5.2</v>
      </c>
      <c r="AH22" s="12" t="s">
        <v>50</v>
      </c>
      <c r="AI22" s="4"/>
      <c r="AJ22" s="13">
        <f>IF(AD22=".","",3.5*AD22)</f>
        <v>5.1343249999999996</v>
      </c>
      <c r="AK22" s="13">
        <f>IF(AJ22="","",AC22-AJ22)</f>
        <v>-3.3121049999999999</v>
      </c>
      <c r="AL22" s="13">
        <f>IF(AJ22="","",AC22+AJ22)</f>
        <v>6.9565449999999993</v>
      </c>
      <c r="AM22" s="4"/>
      <c r="AN22" s="10" t="s">
        <v>50</v>
      </c>
      <c r="AO22" s="12">
        <v>9</v>
      </c>
      <c r="AP22" s="12">
        <v>1.82222</v>
      </c>
      <c r="AQ22" s="12">
        <v>1.46695</v>
      </c>
      <c r="AR22" s="12">
        <v>16.399999999999999</v>
      </c>
      <c r="AS22" s="12">
        <v>0.6</v>
      </c>
      <c r="AT22" s="12">
        <v>5.2</v>
      </c>
      <c r="AU22" s="12"/>
      <c r="AW22" s="15" t="str">
        <f>AN22</f>
        <v>ADIN</v>
      </c>
      <c r="AX22" s="16">
        <f>AO22-O22</f>
        <v>0</v>
      </c>
      <c r="AY22" s="17">
        <f>IF(AX22&lt;&gt;0,AX22/O22,0)</f>
        <v>0</v>
      </c>
      <c r="AZ22" s="18">
        <f>IF((AND(AP22&lt;&gt;".",P22&lt;&gt;".")),AP22-P22,".")</f>
        <v>0</v>
      </c>
      <c r="BA22" s="17">
        <f>IF((AND(P22 &lt;&gt;".",AZ22&lt;&gt;".")),AZ22/P22,".")</f>
        <v>0</v>
      </c>
      <c r="BB22" s="18">
        <f>IF((AND(Q22&lt;&gt;".",AQ22&lt;&gt;".")),AQ22-Q22,".")</f>
        <v>0</v>
      </c>
      <c r="BC22" s="17">
        <f>IF((AND(BB22&lt;&gt;".",Q22&lt;&gt;".")),BB22/Q22,".")</f>
        <v>0</v>
      </c>
    </row>
    <row r="23" spans="1:55" ht="15.75" x14ac:dyDescent="0.25">
      <c r="A23" s="10" t="s">
        <v>37</v>
      </c>
      <c r="B23" s="12">
        <v>30</v>
      </c>
      <c r="C23" s="12">
        <v>0.20366999999999999</v>
      </c>
      <c r="D23" s="12">
        <v>0.11348999999999999</v>
      </c>
      <c r="E23" s="12">
        <v>6.11</v>
      </c>
      <c r="F23" s="12">
        <v>0.1</v>
      </c>
      <c r="G23" s="12">
        <v>0.57999999999999996</v>
      </c>
      <c r="H23" s="12" t="s">
        <v>37</v>
      </c>
      <c r="I23" s="12"/>
      <c r="J23" s="13">
        <f t="shared" si="1"/>
        <v>0.39721499999999998</v>
      </c>
      <c r="K23" s="13">
        <f t="shared" si="2"/>
        <v>-0.19354499999999999</v>
      </c>
      <c r="L23" s="13">
        <f t="shared" si="3"/>
        <v>0.600885</v>
      </c>
      <c r="N23" s="10" t="s">
        <v>37</v>
      </c>
      <c r="O23" s="12">
        <v>30</v>
      </c>
      <c r="P23" s="12">
        <v>0.20366999999999999</v>
      </c>
      <c r="Q23" s="12">
        <v>0.11348999999999999</v>
      </c>
      <c r="R23" s="12">
        <v>6.11</v>
      </c>
      <c r="S23" s="12">
        <v>0.1</v>
      </c>
      <c r="T23" s="12">
        <v>0.57999999999999996</v>
      </c>
      <c r="U23" s="12" t="s">
        <v>37</v>
      </c>
      <c r="V23" s="12"/>
      <c r="W23" s="13">
        <f t="shared" si="4"/>
        <v>0.39721499999999998</v>
      </c>
      <c r="X23" s="13">
        <f t="shared" si="5"/>
        <v>-0.19354499999999999</v>
      </c>
      <c r="Y23" s="13">
        <f t="shared" si="6"/>
        <v>0.600885</v>
      </c>
      <c r="AA23" s="10" t="s">
        <v>37</v>
      </c>
      <c r="AB23" s="12">
        <v>30</v>
      </c>
      <c r="AC23" s="12">
        <v>0.20366999999999999</v>
      </c>
      <c r="AD23" s="12">
        <v>0.11348999999999999</v>
      </c>
      <c r="AE23" s="12">
        <v>6.11</v>
      </c>
      <c r="AF23" s="12">
        <v>0.1</v>
      </c>
      <c r="AG23" s="12">
        <v>0.57999999999999996</v>
      </c>
      <c r="AH23" s="12" t="s">
        <v>37</v>
      </c>
      <c r="AI23" s="4"/>
      <c r="AJ23" s="13">
        <f t="shared" si="7"/>
        <v>0.39721499999999998</v>
      </c>
      <c r="AK23" s="13">
        <f t="shared" si="8"/>
        <v>-0.19354499999999999</v>
      </c>
      <c r="AL23" s="13">
        <f t="shared" si="9"/>
        <v>0.600885</v>
      </c>
      <c r="AM23" s="4"/>
      <c r="AN23" s="10" t="s">
        <v>37</v>
      </c>
      <c r="AO23" s="12">
        <v>30</v>
      </c>
      <c r="AP23" s="12">
        <v>0.20366999999999999</v>
      </c>
      <c r="AQ23" s="12">
        <v>0.11348999999999999</v>
      </c>
      <c r="AR23" s="12">
        <v>6.11</v>
      </c>
      <c r="AS23" s="12">
        <v>0.1</v>
      </c>
      <c r="AT23" s="12">
        <v>0.57999999999999996</v>
      </c>
      <c r="AU23" s="12"/>
      <c r="AW23" s="15" t="str">
        <f t="shared" si="0"/>
        <v>Ca</v>
      </c>
      <c r="AX23" s="16">
        <f t="shared" si="10"/>
        <v>0</v>
      </c>
      <c r="AY23" s="17">
        <f t="shared" si="11"/>
        <v>0</v>
      </c>
      <c r="AZ23" s="18">
        <f t="shared" si="12"/>
        <v>0</v>
      </c>
      <c r="BA23" s="17">
        <f t="shared" si="13"/>
        <v>0</v>
      </c>
      <c r="BB23" s="18">
        <f t="shared" si="14"/>
        <v>0</v>
      </c>
      <c r="BC23" s="17">
        <f t="shared" si="15"/>
        <v>0</v>
      </c>
    </row>
    <row r="24" spans="1:55" ht="15.75" x14ac:dyDescent="0.25">
      <c r="A24" s="10" t="s">
        <v>38</v>
      </c>
      <c r="B24" s="12">
        <v>30</v>
      </c>
      <c r="C24" s="12">
        <v>0.60299999999999998</v>
      </c>
      <c r="D24" s="12">
        <v>0.17191000000000001</v>
      </c>
      <c r="E24" s="12">
        <v>18.09</v>
      </c>
      <c r="F24" s="12">
        <v>0.12</v>
      </c>
      <c r="G24" s="12">
        <v>0.83</v>
      </c>
      <c r="H24" s="12" t="s">
        <v>38</v>
      </c>
      <c r="I24" s="12"/>
      <c r="J24" s="13">
        <f t="shared" si="1"/>
        <v>0.60168500000000003</v>
      </c>
      <c r="K24" s="13">
        <f t="shared" si="2"/>
        <v>1.3149999999999551E-3</v>
      </c>
      <c r="L24" s="13">
        <f t="shared" si="3"/>
        <v>1.204685</v>
      </c>
      <c r="N24" s="10" t="s">
        <v>38</v>
      </c>
      <c r="O24" s="12">
        <v>30</v>
      </c>
      <c r="P24" s="12">
        <v>0.60299999999999998</v>
      </c>
      <c r="Q24" s="12">
        <v>0.17191000000000001</v>
      </c>
      <c r="R24" s="12">
        <v>18.09</v>
      </c>
      <c r="S24" s="12">
        <v>0.12</v>
      </c>
      <c r="T24" s="12">
        <v>0.83</v>
      </c>
      <c r="U24" s="12" t="s">
        <v>38</v>
      </c>
      <c r="V24" s="12"/>
      <c r="W24" s="13">
        <f t="shared" si="4"/>
        <v>0.60168500000000003</v>
      </c>
      <c r="X24" s="13">
        <f t="shared" si="5"/>
        <v>1.3149999999999551E-3</v>
      </c>
      <c r="Y24" s="13">
        <f t="shared" si="6"/>
        <v>1.204685</v>
      </c>
      <c r="AA24" s="10" t="s">
        <v>38</v>
      </c>
      <c r="AB24" s="12">
        <v>30</v>
      </c>
      <c r="AC24" s="12">
        <v>0.60299999999999998</v>
      </c>
      <c r="AD24" s="12">
        <v>0.17191000000000001</v>
      </c>
      <c r="AE24" s="12">
        <v>18.09</v>
      </c>
      <c r="AF24" s="12">
        <v>0.12</v>
      </c>
      <c r="AG24" s="12">
        <v>0.83</v>
      </c>
      <c r="AH24" s="12" t="s">
        <v>38</v>
      </c>
      <c r="AI24" s="4"/>
      <c r="AJ24" s="13">
        <f t="shared" si="7"/>
        <v>0.60168500000000003</v>
      </c>
      <c r="AK24" s="13">
        <f t="shared" si="8"/>
        <v>1.3149999999999551E-3</v>
      </c>
      <c r="AL24" s="13">
        <f t="shared" si="9"/>
        <v>1.204685</v>
      </c>
      <c r="AM24" s="4"/>
      <c r="AN24" s="10" t="s">
        <v>38</v>
      </c>
      <c r="AO24" s="12">
        <v>30</v>
      </c>
      <c r="AP24" s="12">
        <v>0.60299999999999998</v>
      </c>
      <c r="AQ24" s="12">
        <v>0.17191000000000001</v>
      </c>
      <c r="AR24" s="12">
        <v>18.09</v>
      </c>
      <c r="AS24" s="12">
        <v>0.12</v>
      </c>
      <c r="AT24" s="12">
        <v>0.83</v>
      </c>
      <c r="AU24" s="12"/>
      <c r="AW24" s="15" t="str">
        <f t="shared" si="0"/>
        <v>P</v>
      </c>
      <c r="AX24" s="16">
        <f t="shared" si="10"/>
        <v>0</v>
      </c>
      <c r="AY24" s="17">
        <f t="shared" si="11"/>
        <v>0</v>
      </c>
      <c r="AZ24" s="18">
        <f t="shared" si="12"/>
        <v>0</v>
      </c>
      <c r="BA24" s="17">
        <f t="shared" si="13"/>
        <v>0</v>
      </c>
      <c r="BB24" s="18">
        <f t="shared" si="14"/>
        <v>0</v>
      </c>
      <c r="BC24" s="17">
        <f t="shared" si="15"/>
        <v>0</v>
      </c>
    </row>
    <row r="25" spans="1:55" ht="15.75" x14ac:dyDescent="0.25">
      <c r="A25" s="10" t="s">
        <v>39</v>
      </c>
      <c r="B25" s="12">
        <v>30</v>
      </c>
      <c r="C25" s="12">
        <v>0.32267000000000001</v>
      </c>
      <c r="D25" s="12">
        <v>6.0909999999999999E-2</v>
      </c>
      <c r="E25" s="12">
        <v>9.68</v>
      </c>
      <c r="F25" s="12">
        <v>0.1</v>
      </c>
      <c r="G25" s="12">
        <v>0.38</v>
      </c>
      <c r="H25" s="12" t="s">
        <v>39</v>
      </c>
      <c r="I25" s="12"/>
      <c r="J25" s="13">
        <f t="shared" si="1"/>
        <v>0.21318499999999999</v>
      </c>
      <c r="K25" s="13">
        <f t="shared" si="2"/>
        <v>0.10948500000000003</v>
      </c>
      <c r="L25" s="13">
        <f t="shared" si="3"/>
        <v>0.53585499999999997</v>
      </c>
      <c r="N25" s="10" t="s">
        <v>39</v>
      </c>
      <c r="O25" s="12">
        <v>30</v>
      </c>
      <c r="P25" s="12">
        <v>0.32267000000000001</v>
      </c>
      <c r="Q25" s="12">
        <v>6.0909999999999999E-2</v>
      </c>
      <c r="R25" s="12">
        <v>9.68</v>
      </c>
      <c r="S25" s="12">
        <v>0.1</v>
      </c>
      <c r="T25" s="12">
        <v>0.38</v>
      </c>
      <c r="U25" s="12" t="s">
        <v>39</v>
      </c>
      <c r="V25" s="12"/>
      <c r="W25" s="13">
        <f t="shared" si="4"/>
        <v>0.21318499999999999</v>
      </c>
      <c r="X25" s="13">
        <f t="shared" si="5"/>
        <v>0.10948500000000003</v>
      </c>
      <c r="Y25" s="13">
        <f t="shared" si="6"/>
        <v>0.53585499999999997</v>
      </c>
      <c r="AA25" s="10" t="s">
        <v>39</v>
      </c>
      <c r="AB25" s="12">
        <v>30</v>
      </c>
      <c r="AC25" s="12">
        <v>0.32267000000000001</v>
      </c>
      <c r="AD25" s="12">
        <v>6.0909999999999999E-2</v>
      </c>
      <c r="AE25" s="12">
        <v>9.68</v>
      </c>
      <c r="AF25" s="12">
        <v>0.1</v>
      </c>
      <c r="AG25" s="12">
        <v>0.38</v>
      </c>
      <c r="AH25" s="12" t="s">
        <v>39</v>
      </c>
      <c r="AI25" s="4"/>
      <c r="AJ25" s="13">
        <f t="shared" si="7"/>
        <v>0.21318499999999999</v>
      </c>
      <c r="AK25" s="13">
        <f t="shared" si="8"/>
        <v>0.10948500000000003</v>
      </c>
      <c r="AL25" s="13">
        <f t="shared" si="9"/>
        <v>0.53585499999999997</v>
      </c>
      <c r="AM25" s="4"/>
      <c r="AN25" s="10" t="s">
        <v>39</v>
      </c>
      <c r="AO25" s="12">
        <v>30</v>
      </c>
      <c r="AP25" s="12">
        <v>0.32267000000000001</v>
      </c>
      <c r="AQ25" s="12">
        <v>6.0909999999999999E-2</v>
      </c>
      <c r="AR25" s="12">
        <v>9.68</v>
      </c>
      <c r="AS25" s="12">
        <v>0.1</v>
      </c>
      <c r="AT25" s="12">
        <v>0.38</v>
      </c>
      <c r="AU25" s="12"/>
      <c r="AW25" s="15" t="str">
        <f t="shared" si="0"/>
        <v>Mg</v>
      </c>
      <c r="AX25" s="16">
        <f t="shared" si="10"/>
        <v>0</v>
      </c>
      <c r="AY25" s="17">
        <f t="shared" si="11"/>
        <v>0</v>
      </c>
      <c r="AZ25" s="18">
        <f t="shared" si="12"/>
        <v>0</v>
      </c>
      <c r="BA25" s="17">
        <f t="shared" si="13"/>
        <v>0</v>
      </c>
      <c r="BB25" s="18">
        <f t="shared" si="14"/>
        <v>0</v>
      </c>
      <c r="BC25" s="17">
        <f t="shared" si="15"/>
        <v>0</v>
      </c>
    </row>
    <row r="26" spans="1:55" ht="15.75" x14ac:dyDescent="0.25">
      <c r="A26" s="10" t="s">
        <v>40</v>
      </c>
      <c r="B26" s="12">
        <v>38</v>
      </c>
      <c r="C26" s="12">
        <v>1.10711</v>
      </c>
      <c r="D26" s="12">
        <v>0.20283999999999999</v>
      </c>
      <c r="E26" s="12">
        <v>42.07</v>
      </c>
      <c r="F26" s="12">
        <v>0.64</v>
      </c>
      <c r="G26" s="12">
        <v>1.52</v>
      </c>
      <c r="H26" s="12" t="s">
        <v>40</v>
      </c>
      <c r="I26" s="12"/>
      <c r="J26" s="13">
        <f t="shared" si="1"/>
        <v>0.70994000000000002</v>
      </c>
      <c r="K26" s="13">
        <f t="shared" si="2"/>
        <v>0.39717000000000002</v>
      </c>
      <c r="L26" s="13">
        <f t="shared" si="3"/>
        <v>1.8170500000000001</v>
      </c>
      <c r="N26" s="10" t="s">
        <v>40</v>
      </c>
      <c r="O26" s="12">
        <v>38</v>
      </c>
      <c r="P26" s="12">
        <v>1.10711</v>
      </c>
      <c r="Q26" s="12">
        <v>0.20283999999999999</v>
      </c>
      <c r="R26" s="12">
        <v>42.07</v>
      </c>
      <c r="S26" s="12">
        <v>0.64</v>
      </c>
      <c r="T26" s="12">
        <v>1.52</v>
      </c>
      <c r="U26" s="12" t="s">
        <v>40</v>
      </c>
      <c r="V26" s="12"/>
      <c r="W26" s="13">
        <f t="shared" si="4"/>
        <v>0.70994000000000002</v>
      </c>
      <c r="X26" s="13">
        <f t="shared" si="5"/>
        <v>0.39717000000000002</v>
      </c>
      <c r="Y26" s="13">
        <f t="shared" si="6"/>
        <v>1.8170500000000001</v>
      </c>
      <c r="AA26" s="10" t="s">
        <v>40</v>
      </c>
      <c r="AB26" s="12">
        <v>38</v>
      </c>
      <c r="AC26" s="12">
        <v>1.10711</v>
      </c>
      <c r="AD26" s="12">
        <v>0.20283999999999999</v>
      </c>
      <c r="AE26" s="12">
        <v>42.07</v>
      </c>
      <c r="AF26" s="12">
        <v>0.64</v>
      </c>
      <c r="AG26" s="12">
        <v>1.52</v>
      </c>
      <c r="AH26" s="12" t="s">
        <v>40</v>
      </c>
      <c r="AI26" s="4"/>
      <c r="AJ26" s="13">
        <f t="shared" si="7"/>
        <v>0.70994000000000002</v>
      </c>
      <c r="AK26" s="13">
        <f t="shared" si="8"/>
        <v>0.39717000000000002</v>
      </c>
      <c r="AL26" s="13">
        <f t="shared" si="9"/>
        <v>1.8170500000000001</v>
      </c>
      <c r="AM26" s="4"/>
      <c r="AN26" s="10" t="s">
        <v>40</v>
      </c>
      <c r="AO26" s="12">
        <v>38</v>
      </c>
      <c r="AP26" s="12">
        <v>1.10711</v>
      </c>
      <c r="AQ26" s="12">
        <v>0.20283999999999999</v>
      </c>
      <c r="AR26" s="12">
        <v>42.07</v>
      </c>
      <c r="AS26" s="12">
        <v>0.64</v>
      </c>
      <c r="AT26" s="12">
        <v>1.52</v>
      </c>
      <c r="AU26" s="12"/>
      <c r="AW26" s="15" t="str">
        <f t="shared" si="0"/>
        <v>K</v>
      </c>
      <c r="AX26" s="16">
        <f t="shared" si="10"/>
        <v>0</v>
      </c>
      <c r="AY26" s="17">
        <f t="shared" si="11"/>
        <v>0</v>
      </c>
      <c r="AZ26" s="18">
        <f t="shared" si="12"/>
        <v>0</v>
      </c>
      <c r="BA26" s="17">
        <f t="shared" si="13"/>
        <v>0</v>
      </c>
      <c r="BB26" s="18">
        <f t="shared" si="14"/>
        <v>0</v>
      </c>
      <c r="BC26" s="17">
        <f t="shared" si="15"/>
        <v>0</v>
      </c>
    </row>
    <row r="27" spans="1:55" ht="15.75" x14ac:dyDescent="0.25">
      <c r="A27" s="10" t="s">
        <v>41</v>
      </c>
      <c r="B27" s="12">
        <v>29</v>
      </c>
      <c r="C27" s="12">
        <v>5.2760000000000001E-2</v>
      </c>
      <c r="D27" s="12">
        <v>9.5500000000000002E-2</v>
      </c>
      <c r="E27" s="12">
        <v>1.53</v>
      </c>
      <c r="F27" s="12">
        <v>0.01</v>
      </c>
      <c r="G27" s="12">
        <v>0.44</v>
      </c>
      <c r="H27" s="12" t="s">
        <v>41</v>
      </c>
      <c r="I27" s="12"/>
      <c r="J27" s="13">
        <f t="shared" si="1"/>
        <v>0.33424999999999999</v>
      </c>
      <c r="K27" s="13">
        <f t="shared" si="2"/>
        <v>-0.28149000000000002</v>
      </c>
      <c r="L27" s="13">
        <f t="shared" si="3"/>
        <v>0.38700999999999997</v>
      </c>
      <c r="N27" s="10" t="s">
        <v>41</v>
      </c>
      <c r="O27" s="12">
        <v>29</v>
      </c>
      <c r="P27" s="12">
        <v>5.2760000000000001E-2</v>
      </c>
      <c r="Q27" s="12">
        <v>9.5500000000000002E-2</v>
      </c>
      <c r="R27" s="12">
        <v>1.53</v>
      </c>
      <c r="S27" s="12">
        <v>0.01</v>
      </c>
      <c r="T27" s="12">
        <v>0.44</v>
      </c>
      <c r="U27" s="12" t="s">
        <v>41</v>
      </c>
      <c r="V27" s="12"/>
      <c r="W27" s="13">
        <f t="shared" si="4"/>
        <v>0.33424999999999999</v>
      </c>
      <c r="X27" s="13">
        <f t="shared" si="5"/>
        <v>-0.28149000000000002</v>
      </c>
      <c r="Y27" s="14">
        <f t="shared" si="6"/>
        <v>0.38700999999999997</v>
      </c>
      <c r="AA27" s="10" t="s">
        <v>41</v>
      </c>
      <c r="AB27" s="12">
        <v>28</v>
      </c>
      <c r="AC27" s="12">
        <v>3.8929999999999999E-2</v>
      </c>
      <c r="AD27" s="12">
        <v>6.0879999999999997E-2</v>
      </c>
      <c r="AE27" s="12">
        <v>1.0900000000000001</v>
      </c>
      <c r="AF27" s="12">
        <v>0.01</v>
      </c>
      <c r="AG27" s="12">
        <v>0.32</v>
      </c>
      <c r="AH27" s="12" t="s">
        <v>41</v>
      </c>
      <c r="AI27" s="4"/>
      <c r="AJ27" s="13">
        <f t="shared" si="7"/>
        <v>0.21307999999999999</v>
      </c>
      <c r="AK27" s="13">
        <f t="shared" si="8"/>
        <v>-0.17415</v>
      </c>
      <c r="AL27" s="14">
        <f t="shared" si="9"/>
        <v>0.25201000000000001</v>
      </c>
      <c r="AM27" s="4"/>
      <c r="AN27" s="10" t="s">
        <v>41</v>
      </c>
      <c r="AO27" s="12">
        <v>27</v>
      </c>
      <c r="AP27" s="12">
        <v>2.852E-2</v>
      </c>
      <c r="AQ27" s="12">
        <v>2.6409999999999999E-2</v>
      </c>
      <c r="AR27" s="12">
        <v>0.77</v>
      </c>
      <c r="AS27" s="12">
        <v>0.01</v>
      </c>
      <c r="AT27" s="12">
        <v>0.12</v>
      </c>
      <c r="AU27" s="12"/>
      <c r="AW27" s="15" t="str">
        <f t="shared" si="0"/>
        <v>NA</v>
      </c>
      <c r="AX27" s="16">
        <f t="shared" si="10"/>
        <v>-2</v>
      </c>
      <c r="AY27" s="17">
        <f t="shared" si="11"/>
        <v>-6.8965517241379309E-2</v>
      </c>
      <c r="AZ27" s="18">
        <f t="shared" si="12"/>
        <v>-2.4240000000000001E-2</v>
      </c>
      <c r="BA27" s="17">
        <f t="shared" si="13"/>
        <v>-0.45943896891584535</v>
      </c>
      <c r="BB27" s="18">
        <f t="shared" si="14"/>
        <v>-6.9089999999999999E-2</v>
      </c>
      <c r="BC27" s="17">
        <f t="shared" si="15"/>
        <v>-0.72345549738219894</v>
      </c>
    </row>
    <row r="28" spans="1:55" ht="15.75" x14ac:dyDescent="0.25">
      <c r="A28" s="10" t="s">
        <v>42</v>
      </c>
      <c r="B28" s="12">
        <v>6</v>
      </c>
      <c r="C28" s="12">
        <v>0.21</v>
      </c>
      <c r="D28" s="12">
        <v>0.25091999999999998</v>
      </c>
      <c r="E28" s="12">
        <v>1.26</v>
      </c>
      <c r="F28" s="12">
        <v>0.02</v>
      </c>
      <c r="G28" s="12">
        <v>0.7</v>
      </c>
      <c r="H28" s="12" t="s">
        <v>42</v>
      </c>
      <c r="I28" s="12"/>
      <c r="J28" s="13">
        <f t="shared" si="1"/>
        <v>0.87821999999999989</v>
      </c>
      <c r="K28" s="13">
        <f t="shared" si="2"/>
        <v>-0.66821999999999993</v>
      </c>
      <c r="L28" s="13">
        <f t="shared" si="3"/>
        <v>1.08822</v>
      </c>
      <c r="N28" s="10" t="s">
        <v>42</v>
      </c>
      <c r="O28" s="12">
        <v>6</v>
      </c>
      <c r="P28" s="12">
        <v>0.21</v>
      </c>
      <c r="Q28" s="12">
        <v>0.25091999999999998</v>
      </c>
      <c r="R28" s="12">
        <v>1.26</v>
      </c>
      <c r="S28" s="12">
        <v>0.02</v>
      </c>
      <c r="T28" s="12">
        <v>0.7</v>
      </c>
      <c r="U28" s="12" t="s">
        <v>42</v>
      </c>
      <c r="V28" s="12"/>
      <c r="W28" s="13">
        <f t="shared" si="4"/>
        <v>0.87821999999999989</v>
      </c>
      <c r="X28" s="13">
        <f t="shared" si="5"/>
        <v>-0.66821999999999993</v>
      </c>
      <c r="Y28" s="13">
        <f t="shared" si="6"/>
        <v>1.08822</v>
      </c>
      <c r="AA28" s="10" t="s">
        <v>42</v>
      </c>
      <c r="AB28" s="12">
        <v>6</v>
      </c>
      <c r="AC28" s="12">
        <v>0.21</v>
      </c>
      <c r="AD28" s="12">
        <v>0.25091999999999998</v>
      </c>
      <c r="AE28" s="12">
        <v>1.26</v>
      </c>
      <c r="AF28" s="12">
        <v>0.02</v>
      </c>
      <c r="AG28" s="12">
        <v>0.7</v>
      </c>
      <c r="AH28" s="12" t="s">
        <v>42</v>
      </c>
      <c r="AI28" s="4"/>
      <c r="AJ28" s="13">
        <f t="shared" si="7"/>
        <v>0.87821999999999989</v>
      </c>
      <c r="AK28" s="13">
        <f t="shared" si="8"/>
        <v>-0.66821999999999993</v>
      </c>
      <c r="AL28" s="13">
        <f t="shared" si="9"/>
        <v>1.08822</v>
      </c>
      <c r="AM28" s="4"/>
      <c r="AN28" s="10" t="s">
        <v>42</v>
      </c>
      <c r="AO28" s="12">
        <v>6</v>
      </c>
      <c r="AP28" s="12">
        <v>0.21</v>
      </c>
      <c r="AQ28" s="12">
        <v>0.25091999999999998</v>
      </c>
      <c r="AR28" s="12">
        <v>1.26</v>
      </c>
      <c r="AS28" s="12">
        <v>0.02</v>
      </c>
      <c r="AT28" s="12">
        <v>0.7</v>
      </c>
      <c r="AU28" s="12"/>
      <c r="AW28" s="15" t="str">
        <f t="shared" si="0"/>
        <v>Cl</v>
      </c>
      <c r="AX28" s="16">
        <f t="shared" si="10"/>
        <v>0</v>
      </c>
      <c r="AY28" s="17">
        <f t="shared" si="11"/>
        <v>0</v>
      </c>
      <c r="AZ28" s="18">
        <f t="shared" si="12"/>
        <v>0</v>
      </c>
      <c r="BA28" s="17">
        <f t="shared" si="13"/>
        <v>0</v>
      </c>
      <c r="BB28" s="18">
        <f t="shared" si="14"/>
        <v>0</v>
      </c>
      <c r="BC28" s="17">
        <f t="shared" si="15"/>
        <v>0</v>
      </c>
    </row>
    <row r="29" spans="1:55" ht="15.75" x14ac:dyDescent="0.25">
      <c r="A29" s="10" t="s">
        <v>43</v>
      </c>
      <c r="B29" s="12">
        <v>18</v>
      </c>
      <c r="C29" s="12">
        <v>0.27556000000000003</v>
      </c>
      <c r="D29" s="12">
        <v>8.1110000000000002E-2</v>
      </c>
      <c r="E29" s="12">
        <v>4.96</v>
      </c>
      <c r="F29" s="12">
        <v>0.06</v>
      </c>
      <c r="G29" s="12">
        <v>0.38</v>
      </c>
      <c r="H29" s="12" t="s">
        <v>43</v>
      </c>
      <c r="I29" s="12"/>
      <c r="J29" s="13">
        <f t="shared" si="1"/>
        <v>0.283885</v>
      </c>
      <c r="K29" s="13">
        <f t="shared" si="2"/>
        <v>-8.3249999999999713E-3</v>
      </c>
      <c r="L29" s="13">
        <f t="shared" si="3"/>
        <v>0.55944499999999997</v>
      </c>
      <c r="N29" s="10" t="s">
        <v>43</v>
      </c>
      <c r="O29" s="12">
        <v>18</v>
      </c>
      <c r="P29" s="12">
        <v>0.27556000000000003</v>
      </c>
      <c r="Q29" s="12">
        <v>8.1110000000000002E-2</v>
      </c>
      <c r="R29" s="12">
        <v>4.96</v>
      </c>
      <c r="S29" s="12">
        <v>0.06</v>
      </c>
      <c r="T29" s="12">
        <v>0.38</v>
      </c>
      <c r="U29" s="12" t="s">
        <v>43</v>
      </c>
      <c r="V29" s="12"/>
      <c r="W29" s="13">
        <f t="shared" si="4"/>
        <v>0.283885</v>
      </c>
      <c r="X29" s="13">
        <f t="shared" si="5"/>
        <v>-8.3249999999999713E-3</v>
      </c>
      <c r="Y29" s="13">
        <f t="shared" si="6"/>
        <v>0.55944499999999997</v>
      </c>
      <c r="AA29" s="10" t="s">
        <v>43</v>
      </c>
      <c r="AB29" s="12">
        <v>18</v>
      </c>
      <c r="AC29" s="12">
        <v>0.27556000000000003</v>
      </c>
      <c r="AD29" s="12">
        <v>8.1110000000000002E-2</v>
      </c>
      <c r="AE29" s="12">
        <v>4.96</v>
      </c>
      <c r="AF29" s="12">
        <v>0.06</v>
      </c>
      <c r="AG29" s="12">
        <v>0.38</v>
      </c>
      <c r="AH29" s="12" t="s">
        <v>43</v>
      </c>
      <c r="AI29" s="4"/>
      <c r="AJ29" s="13">
        <f t="shared" si="7"/>
        <v>0.283885</v>
      </c>
      <c r="AK29" s="13">
        <f t="shared" si="8"/>
        <v>-8.3249999999999713E-3</v>
      </c>
      <c r="AL29" s="13">
        <f t="shared" si="9"/>
        <v>0.55944499999999997</v>
      </c>
      <c r="AM29" s="4"/>
      <c r="AN29" s="10" t="s">
        <v>43</v>
      </c>
      <c r="AO29" s="12">
        <v>18</v>
      </c>
      <c r="AP29" s="12">
        <v>0.27556000000000003</v>
      </c>
      <c r="AQ29" s="12">
        <v>8.1110000000000002E-2</v>
      </c>
      <c r="AR29" s="12">
        <v>4.96</v>
      </c>
      <c r="AS29" s="12">
        <v>0.06</v>
      </c>
      <c r="AT29" s="12">
        <v>0.38</v>
      </c>
      <c r="AU29" s="12"/>
      <c r="AW29" s="15" t="str">
        <f t="shared" si="0"/>
        <v>S</v>
      </c>
      <c r="AX29" s="16">
        <f t="shared" si="10"/>
        <v>0</v>
      </c>
      <c r="AY29" s="17">
        <f t="shared" si="11"/>
        <v>0</v>
      </c>
      <c r="AZ29" s="18">
        <f t="shared" si="12"/>
        <v>0</v>
      </c>
      <c r="BA29" s="17">
        <f t="shared" si="13"/>
        <v>0</v>
      </c>
      <c r="BB29" s="18">
        <f t="shared" si="14"/>
        <v>0</v>
      </c>
      <c r="BC29" s="17">
        <f t="shared" si="15"/>
        <v>0</v>
      </c>
    </row>
    <row r="30" spans="1:55" ht="15.75" x14ac:dyDescent="0.25">
      <c r="A30" s="10" t="s">
        <v>44</v>
      </c>
      <c r="B30" s="12">
        <v>1</v>
      </c>
      <c r="C30" s="12">
        <v>1.19</v>
      </c>
      <c r="D30" s="12" t="s">
        <v>56</v>
      </c>
      <c r="E30" s="12">
        <v>1.19</v>
      </c>
      <c r="F30" s="12">
        <v>1.19</v>
      </c>
      <c r="G30" s="12">
        <v>1.19</v>
      </c>
      <c r="H30" s="12" t="s">
        <v>44</v>
      </c>
      <c r="I30" s="12"/>
      <c r="J30" s="13" t="str">
        <f t="shared" si="1"/>
        <v/>
      </c>
      <c r="K30" s="13" t="str">
        <f t="shared" si="2"/>
        <v/>
      </c>
      <c r="L30" s="13" t="str">
        <f t="shared" si="3"/>
        <v/>
      </c>
      <c r="N30" s="10" t="s">
        <v>44</v>
      </c>
      <c r="O30" s="12">
        <v>1</v>
      </c>
      <c r="P30" s="12">
        <v>1.19</v>
      </c>
      <c r="Q30" s="12" t="s">
        <v>56</v>
      </c>
      <c r="R30" s="12">
        <v>1.19</v>
      </c>
      <c r="S30" s="12">
        <v>1.19</v>
      </c>
      <c r="T30" s="12">
        <v>1.19</v>
      </c>
      <c r="U30" s="12" t="s">
        <v>44</v>
      </c>
      <c r="V30" s="12"/>
      <c r="W30" s="13" t="str">
        <f t="shared" si="4"/>
        <v/>
      </c>
      <c r="X30" s="13" t="str">
        <f t="shared" si="5"/>
        <v/>
      </c>
      <c r="Y30" s="13" t="str">
        <f t="shared" si="6"/>
        <v/>
      </c>
      <c r="AA30" s="10" t="s">
        <v>44</v>
      </c>
      <c r="AB30" s="12">
        <v>1</v>
      </c>
      <c r="AC30" s="12">
        <v>1.19</v>
      </c>
      <c r="AD30" s="12" t="s">
        <v>56</v>
      </c>
      <c r="AE30" s="12">
        <v>1.19</v>
      </c>
      <c r="AF30" s="12">
        <v>1.19</v>
      </c>
      <c r="AG30" s="12">
        <v>1.19</v>
      </c>
      <c r="AH30" s="12" t="s">
        <v>44</v>
      </c>
      <c r="AI30" s="4"/>
      <c r="AJ30" s="13" t="str">
        <f t="shared" si="7"/>
        <v/>
      </c>
      <c r="AK30" s="13" t="str">
        <f t="shared" si="8"/>
        <v/>
      </c>
      <c r="AL30" s="13" t="str">
        <f t="shared" si="9"/>
        <v/>
      </c>
      <c r="AM30" s="4"/>
      <c r="AN30" s="10" t="s">
        <v>44</v>
      </c>
      <c r="AO30" s="12">
        <v>1</v>
      </c>
      <c r="AP30" s="12">
        <v>1.19</v>
      </c>
      <c r="AQ30" s="12" t="s">
        <v>56</v>
      </c>
      <c r="AR30" s="12">
        <v>1.19</v>
      </c>
      <c r="AS30" s="12">
        <v>1.19</v>
      </c>
      <c r="AT30" s="12">
        <v>1.19</v>
      </c>
      <c r="AU30" s="12"/>
      <c r="AW30" s="15" t="str">
        <f t="shared" si="0"/>
        <v>Co</v>
      </c>
      <c r="AX30" s="16">
        <f t="shared" si="10"/>
        <v>0</v>
      </c>
      <c r="AY30" s="17">
        <f t="shared" si="11"/>
        <v>0</v>
      </c>
      <c r="AZ30" s="18">
        <f t="shared" si="12"/>
        <v>0</v>
      </c>
      <c r="BA30" s="17">
        <f t="shared" si="13"/>
        <v>0</v>
      </c>
      <c r="BB30" s="18" t="str">
        <f t="shared" si="14"/>
        <v>.</v>
      </c>
      <c r="BC30" s="17" t="str">
        <f t="shared" si="15"/>
        <v>.</v>
      </c>
    </row>
    <row r="31" spans="1:55" ht="15.75" x14ac:dyDescent="0.25">
      <c r="A31" s="10" t="s">
        <v>45</v>
      </c>
      <c r="B31" s="12">
        <v>29</v>
      </c>
      <c r="C31" s="12">
        <v>15.237590000000001</v>
      </c>
      <c r="D31" s="12">
        <v>6.5544900000000004</v>
      </c>
      <c r="E31" s="12">
        <v>441.89</v>
      </c>
      <c r="F31" s="12">
        <v>9.7100000000000009</v>
      </c>
      <c r="G31" s="12">
        <v>41</v>
      </c>
      <c r="H31" s="12" t="s">
        <v>45</v>
      </c>
      <c r="I31" s="12"/>
      <c r="J31" s="13">
        <f t="shared" si="1"/>
        <v>22.940715000000001</v>
      </c>
      <c r="K31" s="13">
        <f t="shared" si="2"/>
        <v>-7.703125</v>
      </c>
      <c r="L31" s="13">
        <f t="shared" si="3"/>
        <v>38.178305000000002</v>
      </c>
      <c r="N31" s="10" t="s">
        <v>45</v>
      </c>
      <c r="O31" s="12">
        <v>29</v>
      </c>
      <c r="P31" s="12">
        <v>15.237590000000001</v>
      </c>
      <c r="Q31" s="12">
        <v>6.5544900000000004</v>
      </c>
      <c r="R31" s="12">
        <v>441.89</v>
      </c>
      <c r="S31" s="12">
        <v>9.7100000000000009</v>
      </c>
      <c r="T31" s="12">
        <v>41</v>
      </c>
      <c r="U31" s="12" t="s">
        <v>45</v>
      </c>
      <c r="V31" s="12"/>
      <c r="W31" s="13">
        <f t="shared" si="4"/>
        <v>22.940715000000001</v>
      </c>
      <c r="X31" s="13">
        <f t="shared" si="5"/>
        <v>-7.703125</v>
      </c>
      <c r="Y31" s="14">
        <f t="shared" si="6"/>
        <v>38.178305000000002</v>
      </c>
      <c r="AA31" s="10" t="s">
        <v>45</v>
      </c>
      <c r="AB31" s="12">
        <v>28</v>
      </c>
      <c r="AC31" s="12">
        <v>14.317500000000001</v>
      </c>
      <c r="AD31" s="12">
        <v>4.3695599999999999</v>
      </c>
      <c r="AE31" s="12">
        <v>400.89</v>
      </c>
      <c r="AF31" s="12">
        <v>9.7100000000000009</v>
      </c>
      <c r="AG31" s="12">
        <v>26</v>
      </c>
      <c r="AH31" s="12" t="s">
        <v>45</v>
      </c>
      <c r="AI31" s="4"/>
      <c r="AJ31" s="13">
        <f t="shared" si="7"/>
        <v>15.29346</v>
      </c>
      <c r="AK31" s="13">
        <f t="shared" si="8"/>
        <v>-0.97595999999999883</v>
      </c>
      <c r="AL31" s="13">
        <f t="shared" si="9"/>
        <v>29.610959999999999</v>
      </c>
      <c r="AM31" s="4"/>
      <c r="AN31" s="10" t="s">
        <v>45</v>
      </c>
      <c r="AO31" s="12">
        <v>28</v>
      </c>
      <c r="AP31" s="12">
        <v>14.317500000000001</v>
      </c>
      <c r="AQ31" s="12">
        <v>4.3695599999999999</v>
      </c>
      <c r="AR31" s="12">
        <v>400.89</v>
      </c>
      <c r="AS31" s="12">
        <v>9.7100000000000009</v>
      </c>
      <c r="AT31" s="12">
        <v>26</v>
      </c>
      <c r="AU31" s="12"/>
      <c r="AW31" s="15" t="str">
        <f t="shared" si="0"/>
        <v>Cu</v>
      </c>
      <c r="AX31" s="16">
        <f t="shared" si="10"/>
        <v>-1</v>
      </c>
      <c r="AY31" s="17">
        <f t="shared" si="11"/>
        <v>-3.4482758620689655E-2</v>
      </c>
      <c r="AZ31" s="18">
        <f t="shared" si="12"/>
        <v>-0.92009000000000007</v>
      </c>
      <c r="BA31" s="17">
        <f t="shared" si="13"/>
        <v>-6.0382908320804014E-2</v>
      </c>
      <c r="BB31" s="18">
        <f t="shared" si="14"/>
        <v>-2.1849300000000005</v>
      </c>
      <c r="BC31" s="17">
        <f t="shared" si="15"/>
        <v>-0.33334859005048451</v>
      </c>
    </row>
    <row r="32" spans="1:55" ht="15.75" x14ac:dyDescent="0.25">
      <c r="A32" s="10" t="s">
        <v>46</v>
      </c>
      <c r="B32" s="12">
        <v>29</v>
      </c>
      <c r="C32" s="12">
        <v>462.90379000000001</v>
      </c>
      <c r="D32" s="12">
        <v>391.67842000000002</v>
      </c>
      <c r="E32" s="12">
        <v>13424</v>
      </c>
      <c r="F32" s="12">
        <v>141.30000000000001</v>
      </c>
      <c r="G32" s="12">
        <v>1760</v>
      </c>
      <c r="H32" s="12" t="s">
        <v>46</v>
      </c>
      <c r="I32" s="12"/>
      <c r="J32" s="13">
        <f t="shared" si="1"/>
        <v>1370.87447</v>
      </c>
      <c r="K32" s="13">
        <f t="shared" si="2"/>
        <v>-907.9706799999999</v>
      </c>
      <c r="L32" s="13">
        <f t="shared" si="3"/>
        <v>1833.77826</v>
      </c>
      <c r="N32" s="10" t="s">
        <v>46</v>
      </c>
      <c r="O32" s="12">
        <v>29</v>
      </c>
      <c r="P32" s="12">
        <v>462.90379000000001</v>
      </c>
      <c r="Q32" s="12">
        <v>391.67842000000002</v>
      </c>
      <c r="R32" s="12">
        <v>13424</v>
      </c>
      <c r="S32" s="12">
        <v>141.30000000000001</v>
      </c>
      <c r="T32" s="12">
        <v>1760</v>
      </c>
      <c r="U32" s="12" t="s">
        <v>46</v>
      </c>
      <c r="V32" s="12"/>
      <c r="W32" s="13">
        <f t="shared" si="4"/>
        <v>1370.87447</v>
      </c>
      <c r="X32" s="13">
        <f t="shared" si="5"/>
        <v>-907.9706799999999</v>
      </c>
      <c r="Y32" s="14">
        <f t="shared" si="6"/>
        <v>1833.77826</v>
      </c>
      <c r="AA32" s="10" t="s">
        <v>46</v>
      </c>
      <c r="AB32" s="19">
        <v>29</v>
      </c>
      <c r="AC32" s="19">
        <v>462.90379000000001</v>
      </c>
      <c r="AD32" s="19">
        <v>391.67842000000002</v>
      </c>
      <c r="AE32" s="19">
        <v>13424</v>
      </c>
      <c r="AF32" s="19">
        <v>141.30000000000001</v>
      </c>
      <c r="AG32" s="19">
        <v>1760</v>
      </c>
      <c r="AH32" s="19" t="s">
        <v>46</v>
      </c>
      <c r="AI32" s="4"/>
      <c r="AJ32" s="13">
        <f t="shared" si="7"/>
        <v>1370.87447</v>
      </c>
      <c r="AK32" s="13">
        <f t="shared" si="8"/>
        <v>-907.9706799999999</v>
      </c>
      <c r="AL32" s="13">
        <f t="shared" si="9"/>
        <v>1833.77826</v>
      </c>
      <c r="AM32" s="4"/>
      <c r="AN32" s="10" t="s">
        <v>46</v>
      </c>
      <c r="AO32" s="19">
        <v>29</v>
      </c>
      <c r="AP32" s="19">
        <v>462.90379000000001</v>
      </c>
      <c r="AQ32" s="19">
        <v>391.67842000000002</v>
      </c>
      <c r="AR32" s="19">
        <v>13424</v>
      </c>
      <c r="AS32" s="19">
        <v>141.30000000000001</v>
      </c>
      <c r="AT32" s="19">
        <v>1760</v>
      </c>
      <c r="AU32" s="19"/>
      <c r="AW32" s="15" t="str">
        <f t="shared" si="0"/>
        <v>Fe</v>
      </c>
      <c r="AX32" s="16">
        <f t="shared" si="10"/>
        <v>0</v>
      </c>
      <c r="AY32" s="17">
        <f t="shared" si="11"/>
        <v>0</v>
      </c>
      <c r="AZ32" s="18">
        <f t="shared" si="12"/>
        <v>0</v>
      </c>
      <c r="BA32" s="17">
        <f t="shared" si="13"/>
        <v>0</v>
      </c>
      <c r="BB32" s="18">
        <f t="shared" si="14"/>
        <v>0</v>
      </c>
      <c r="BC32" s="17">
        <f t="shared" si="15"/>
        <v>0</v>
      </c>
    </row>
    <row r="33" spans="1:55" ht="15.75" x14ac:dyDescent="0.25">
      <c r="A33" s="10" t="s">
        <v>47</v>
      </c>
      <c r="B33" s="12">
        <v>29</v>
      </c>
      <c r="C33" s="12">
        <v>32.60172</v>
      </c>
      <c r="D33" s="12">
        <v>13.11182</v>
      </c>
      <c r="E33" s="12">
        <v>945.45</v>
      </c>
      <c r="F33" s="12">
        <v>16</v>
      </c>
      <c r="G33" s="12">
        <v>69</v>
      </c>
      <c r="H33" s="12" t="s">
        <v>47</v>
      </c>
      <c r="I33" s="12"/>
      <c r="J33" s="13">
        <f t="shared" si="1"/>
        <v>45.891370000000002</v>
      </c>
      <c r="K33" s="13">
        <f t="shared" si="2"/>
        <v>-13.289650000000002</v>
      </c>
      <c r="L33" s="13">
        <f t="shared" si="3"/>
        <v>78.493089999999995</v>
      </c>
      <c r="N33" s="10" t="s">
        <v>47</v>
      </c>
      <c r="O33" s="12">
        <v>29</v>
      </c>
      <c r="P33" s="12">
        <v>32.60172</v>
      </c>
      <c r="Q33" s="12">
        <v>13.11182</v>
      </c>
      <c r="R33" s="12">
        <v>945.45</v>
      </c>
      <c r="S33" s="12">
        <v>16</v>
      </c>
      <c r="T33" s="12">
        <v>69</v>
      </c>
      <c r="U33" s="12" t="s">
        <v>47</v>
      </c>
      <c r="V33" s="12"/>
      <c r="W33" s="13">
        <f t="shared" si="4"/>
        <v>45.891370000000002</v>
      </c>
      <c r="X33" s="13">
        <f t="shared" si="5"/>
        <v>-13.289650000000002</v>
      </c>
      <c r="Y33" s="13">
        <f t="shared" si="6"/>
        <v>78.493089999999995</v>
      </c>
      <c r="AA33" s="10" t="s">
        <v>47</v>
      </c>
      <c r="AB33" s="12">
        <v>29</v>
      </c>
      <c r="AC33" s="12">
        <v>32.60172</v>
      </c>
      <c r="AD33" s="12">
        <v>13.11182</v>
      </c>
      <c r="AE33" s="12">
        <v>945.45</v>
      </c>
      <c r="AF33" s="12">
        <v>16</v>
      </c>
      <c r="AG33" s="12">
        <v>69</v>
      </c>
      <c r="AH33" s="12" t="s">
        <v>47</v>
      </c>
      <c r="AI33" s="4"/>
      <c r="AJ33" s="13">
        <f t="shared" si="7"/>
        <v>45.891370000000002</v>
      </c>
      <c r="AK33" s="13">
        <f t="shared" si="8"/>
        <v>-13.289650000000002</v>
      </c>
      <c r="AL33" s="13">
        <f t="shared" si="9"/>
        <v>78.493089999999995</v>
      </c>
      <c r="AM33" s="4"/>
      <c r="AN33" s="10" t="s">
        <v>47</v>
      </c>
      <c r="AO33" s="12">
        <v>29</v>
      </c>
      <c r="AP33" s="12">
        <v>32.60172</v>
      </c>
      <c r="AQ33" s="12">
        <v>13.11182</v>
      </c>
      <c r="AR33" s="12">
        <v>945.45</v>
      </c>
      <c r="AS33" s="12">
        <v>16</v>
      </c>
      <c r="AT33" s="12">
        <v>69</v>
      </c>
      <c r="AU33" s="12"/>
      <c r="AW33" s="15" t="str">
        <f t="shared" si="0"/>
        <v>Mn</v>
      </c>
      <c r="AX33" s="16">
        <f t="shared" si="10"/>
        <v>0</v>
      </c>
      <c r="AY33" s="17">
        <f t="shared" si="11"/>
        <v>0</v>
      </c>
      <c r="AZ33" s="18">
        <f t="shared" si="12"/>
        <v>0</v>
      </c>
      <c r="BA33" s="17">
        <f t="shared" si="13"/>
        <v>0</v>
      </c>
      <c r="BB33" s="18">
        <f t="shared" si="14"/>
        <v>0</v>
      </c>
      <c r="BC33" s="17">
        <f t="shared" si="15"/>
        <v>0</v>
      </c>
    </row>
    <row r="34" spans="1:55" ht="15.75" x14ac:dyDescent="0.25">
      <c r="A34" s="10" t="s">
        <v>48</v>
      </c>
      <c r="B34" s="12">
        <v>0</v>
      </c>
      <c r="C34" s="12" t="s">
        <v>56</v>
      </c>
      <c r="D34" s="12" t="s">
        <v>56</v>
      </c>
      <c r="E34" s="12" t="s">
        <v>56</v>
      </c>
      <c r="F34" s="12" t="s">
        <v>56</v>
      </c>
      <c r="G34" s="12" t="s">
        <v>56</v>
      </c>
      <c r="H34" s="12" t="s">
        <v>48</v>
      </c>
      <c r="I34" s="12"/>
      <c r="J34" s="13" t="str">
        <f t="shared" si="1"/>
        <v/>
      </c>
      <c r="K34" s="13" t="str">
        <f t="shared" si="2"/>
        <v/>
      </c>
      <c r="L34" s="13" t="str">
        <f t="shared" si="3"/>
        <v/>
      </c>
      <c r="N34" s="10" t="s">
        <v>48</v>
      </c>
      <c r="O34" s="12">
        <v>0</v>
      </c>
      <c r="P34" s="12" t="s">
        <v>56</v>
      </c>
      <c r="Q34" s="12" t="s">
        <v>56</v>
      </c>
      <c r="R34" s="12" t="s">
        <v>56</v>
      </c>
      <c r="S34" s="12" t="s">
        <v>56</v>
      </c>
      <c r="T34" s="12" t="s">
        <v>56</v>
      </c>
      <c r="U34" s="12" t="s">
        <v>48</v>
      </c>
      <c r="V34" s="12"/>
      <c r="W34" s="13" t="str">
        <f t="shared" si="4"/>
        <v/>
      </c>
      <c r="X34" s="13" t="str">
        <f t="shared" si="5"/>
        <v/>
      </c>
      <c r="Y34" s="13" t="str">
        <f t="shared" si="6"/>
        <v/>
      </c>
      <c r="AA34" s="10" t="s">
        <v>48</v>
      </c>
      <c r="AB34" s="12">
        <v>0</v>
      </c>
      <c r="AC34" s="12" t="s">
        <v>56</v>
      </c>
      <c r="AD34" s="12" t="s">
        <v>56</v>
      </c>
      <c r="AE34" s="12" t="s">
        <v>56</v>
      </c>
      <c r="AF34" s="12" t="s">
        <v>56</v>
      </c>
      <c r="AG34" s="12" t="s">
        <v>56</v>
      </c>
      <c r="AH34" s="12" t="s">
        <v>48</v>
      </c>
      <c r="AI34" s="4"/>
      <c r="AJ34" s="13" t="str">
        <f t="shared" si="7"/>
        <v/>
      </c>
      <c r="AK34" s="13" t="str">
        <f t="shared" si="8"/>
        <v/>
      </c>
      <c r="AL34" s="13" t="str">
        <f t="shared" si="9"/>
        <v/>
      </c>
      <c r="AM34" s="4"/>
      <c r="AN34" s="10" t="s">
        <v>48</v>
      </c>
      <c r="AO34" s="12">
        <v>0</v>
      </c>
      <c r="AP34" s="12" t="s">
        <v>56</v>
      </c>
      <c r="AQ34" s="12" t="s">
        <v>56</v>
      </c>
      <c r="AR34" s="12" t="s">
        <v>56</v>
      </c>
      <c r="AS34" s="12" t="s">
        <v>56</v>
      </c>
      <c r="AT34" s="12" t="s">
        <v>56</v>
      </c>
      <c r="AU34" s="12"/>
      <c r="AW34" s="15" t="str">
        <f t="shared" si="0"/>
        <v>Se</v>
      </c>
      <c r="AX34" s="16">
        <f t="shared" si="10"/>
        <v>0</v>
      </c>
      <c r="AY34" s="17">
        <f t="shared" si="11"/>
        <v>0</v>
      </c>
      <c r="AZ34" s="18" t="str">
        <f t="shared" si="12"/>
        <v>.</v>
      </c>
      <c r="BA34" s="17" t="str">
        <f t="shared" si="13"/>
        <v>.</v>
      </c>
      <c r="BB34" s="18" t="str">
        <f t="shared" si="14"/>
        <v>.</v>
      </c>
      <c r="BC34" s="17" t="str">
        <f t="shared" si="15"/>
        <v>.</v>
      </c>
    </row>
    <row r="35" spans="1:55" ht="15.75" x14ac:dyDescent="0.25">
      <c r="A35" s="10" t="s">
        <v>49</v>
      </c>
      <c r="B35" s="12">
        <v>29</v>
      </c>
      <c r="C35" s="12">
        <v>54.33793</v>
      </c>
      <c r="D35" s="12">
        <v>10.33263</v>
      </c>
      <c r="E35" s="12">
        <v>1576</v>
      </c>
      <c r="F35" s="12">
        <v>32</v>
      </c>
      <c r="G35" s="12">
        <v>87.24</v>
      </c>
      <c r="H35" s="12" t="s">
        <v>49</v>
      </c>
      <c r="I35" s="12"/>
      <c r="J35" s="13">
        <f t="shared" si="1"/>
        <v>36.164205000000003</v>
      </c>
      <c r="K35" s="13">
        <f t="shared" si="2"/>
        <v>18.173724999999997</v>
      </c>
      <c r="L35" s="13">
        <f t="shared" si="3"/>
        <v>90.50213500000001</v>
      </c>
      <c r="N35" s="10" t="s">
        <v>49</v>
      </c>
      <c r="O35" s="12">
        <v>29</v>
      </c>
      <c r="P35" s="12">
        <v>54.33793</v>
      </c>
      <c r="Q35" s="12">
        <v>10.33263</v>
      </c>
      <c r="R35" s="12">
        <v>1576</v>
      </c>
      <c r="S35" s="12">
        <v>32</v>
      </c>
      <c r="T35" s="12">
        <v>87.24</v>
      </c>
      <c r="U35" s="12" t="s">
        <v>49</v>
      </c>
      <c r="V35" s="12"/>
      <c r="W35" s="13">
        <f t="shared" si="4"/>
        <v>36.164205000000003</v>
      </c>
      <c r="X35" s="13">
        <f t="shared" si="5"/>
        <v>18.173724999999997</v>
      </c>
      <c r="Y35" s="13">
        <f t="shared" si="6"/>
        <v>90.50213500000001</v>
      </c>
      <c r="AA35" s="10" t="s">
        <v>49</v>
      </c>
      <c r="AB35" s="12">
        <v>29</v>
      </c>
      <c r="AC35" s="12">
        <v>54.33793</v>
      </c>
      <c r="AD35" s="12">
        <v>10.33263</v>
      </c>
      <c r="AE35" s="12">
        <v>1576</v>
      </c>
      <c r="AF35" s="12">
        <v>32</v>
      </c>
      <c r="AG35" s="12">
        <v>87.24</v>
      </c>
      <c r="AH35" s="12" t="s">
        <v>49</v>
      </c>
      <c r="AI35" s="4"/>
      <c r="AJ35" s="13">
        <f t="shared" si="7"/>
        <v>36.164205000000003</v>
      </c>
      <c r="AK35" s="13">
        <f t="shared" si="8"/>
        <v>18.173724999999997</v>
      </c>
      <c r="AL35" s="13">
        <f t="shared" si="9"/>
        <v>90.50213500000001</v>
      </c>
      <c r="AM35" s="4"/>
      <c r="AN35" s="10" t="s">
        <v>49</v>
      </c>
      <c r="AO35" s="12">
        <v>29</v>
      </c>
      <c r="AP35" s="12">
        <v>54.33793</v>
      </c>
      <c r="AQ35" s="12">
        <v>10.33263</v>
      </c>
      <c r="AR35" s="12">
        <v>1576</v>
      </c>
      <c r="AS35" s="12">
        <v>32</v>
      </c>
      <c r="AT35" s="12">
        <v>87.24</v>
      </c>
      <c r="AU35" s="12"/>
      <c r="AW35" s="15" t="str">
        <f t="shared" si="0"/>
        <v>Zn</v>
      </c>
      <c r="AX35" s="16">
        <f t="shared" si="10"/>
        <v>0</v>
      </c>
      <c r="AY35" s="17">
        <f t="shared" si="11"/>
        <v>0</v>
      </c>
      <c r="AZ35" s="18">
        <f t="shared" si="12"/>
        <v>0</v>
      </c>
      <c r="BA35" s="17">
        <f t="shared" si="13"/>
        <v>0</v>
      </c>
      <c r="BB35" s="18">
        <f t="shared" si="14"/>
        <v>0</v>
      </c>
      <c r="BC35" s="17">
        <f t="shared" si="15"/>
        <v>0</v>
      </c>
    </row>
    <row r="36" spans="1:55" ht="15.75" x14ac:dyDescent="0.25">
      <c r="A36" s="10"/>
      <c r="B36" s="12"/>
      <c r="C36" s="12"/>
      <c r="D36" s="12"/>
      <c r="E36" s="12"/>
      <c r="F36" s="12"/>
      <c r="G36" s="12"/>
      <c r="H36" s="12"/>
      <c r="I36" s="12"/>
      <c r="J36" s="13"/>
      <c r="K36" s="13"/>
      <c r="L36" s="13"/>
      <c r="N36" s="10"/>
      <c r="O36" s="12"/>
      <c r="P36" s="12"/>
      <c r="Q36" s="12"/>
      <c r="R36" s="12"/>
      <c r="S36" s="12"/>
      <c r="T36" s="12"/>
      <c r="U36" s="12"/>
      <c r="V36" s="12"/>
      <c r="W36" s="13"/>
      <c r="X36" s="13"/>
      <c r="Y36" s="13"/>
      <c r="AA36" s="10"/>
      <c r="AB36" s="12"/>
      <c r="AC36" s="12"/>
      <c r="AD36" s="12"/>
      <c r="AE36" s="12"/>
      <c r="AF36" s="12"/>
      <c r="AG36" s="12"/>
      <c r="AH36" s="12"/>
      <c r="AI36" s="4"/>
      <c r="AJ36" s="13"/>
      <c r="AK36" s="13"/>
      <c r="AL36" s="13"/>
      <c r="AM36" s="4"/>
      <c r="AN36" s="10"/>
      <c r="AO36" s="12"/>
      <c r="AP36" s="12"/>
      <c r="AQ36" s="12"/>
      <c r="AR36" s="12"/>
      <c r="AS36" s="12"/>
      <c r="AT36" s="12"/>
      <c r="AU36" s="12"/>
      <c r="AW36" s="15"/>
      <c r="AX36" s="16"/>
      <c r="AY36" s="17"/>
      <c r="AZ36" s="18"/>
      <c r="BA36" s="17"/>
      <c r="BB36" s="18"/>
      <c r="BC36" s="17"/>
    </row>
    <row r="38" spans="1:55" x14ac:dyDescent="0.2">
      <c r="O38" s="20"/>
      <c r="P38" s="20"/>
      <c r="Q38" s="20"/>
    </row>
  </sheetData>
  <mergeCells count="4">
    <mergeCell ref="A4:H4"/>
    <mergeCell ref="N4:U4"/>
    <mergeCell ref="AA4:AH4"/>
    <mergeCell ref="AN4:AT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L1_ALFALFA_CUBES</vt:lpstr>
      <vt:lpstr>L1_CORN_SILAGE</vt:lpstr>
      <vt:lpstr>L1_OAT_HAY</vt:lpstr>
      <vt:lpstr>L1_OAT_HULLS_Dry</vt:lpstr>
      <vt:lpstr>L1_OAT_SILAGE</vt:lpstr>
      <vt:lpstr>L1_OATS_Dry</vt:lpstr>
      <vt:lpstr>L1_PEANUT_HAY</vt:lpstr>
      <vt:lpstr>L1_PEANUT_HULLS_Dry</vt:lpstr>
      <vt:lpstr>L1_PEANUT_MEAL_Dry</vt:lpstr>
      <vt:lpstr>L1_PEANUT_SILAGE</vt:lpstr>
      <vt:lpstr>L1_PEAS_Dry</vt:lpstr>
      <vt:lpstr>L1_SOYBEAN_MEAL_Dry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 Tran</dc:creator>
  <cp:lastModifiedBy>Huyen Tran</cp:lastModifiedBy>
  <dcterms:created xsi:type="dcterms:W3CDTF">2014-12-16T17:09:13Z</dcterms:created>
  <dcterms:modified xsi:type="dcterms:W3CDTF">2014-12-16T19:20:13Z</dcterms:modified>
</cp:coreProperties>
</file>