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4to Semestre\4to-Semestre-Ciencia-de-Datos\Computo de alto Desempeño\"/>
    </mc:Choice>
  </mc:AlternateContent>
  <xr:revisionPtr revIDLastSave="0" documentId="13_ncr:1_{BE6BBB7D-B67F-411A-9952-F73E53C3464A}" xr6:coauthVersionLast="47" xr6:coauthVersionMax="47" xr10:uidLastSave="{00000000-0000-0000-0000-000000000000}"/>
  <bookViews>
    <workbookView xWindow="-108" yWindow="-108" windowWidth="23256" windowHeight="12456" activeTab="4" xr2:uid="{100DFC31-871E-4A51-B92B-CF317AD0F132}"/>
  </bookViews>
  <sheets>
    <sheet name="Sheet5" sheetId="10" r:id="rId1"/>
    <sheet name="1-2" sheetId="1" r:id="rId2"/>
    <sheet name="Sheet4" sheetId="9" r:id="rId3"/>
    <sheet name="2-3" sheetId="2" r:id="rId4"/>
    <sheet name="Sheet3" sheetId="8" r:id="rId5"/>
    <sheet name="3-4" sheetId="4" r:id="rId6"/>
    <sheet name="Sheet7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H7" i="2"/>
  <c r="I7" i="2"/>
  <c r="J7" i="2"/>
  <c r="K7" i="2"/>
  <c r="L7" i="2"/>
  <c r="M7" i="2"/>
  <c r="N7" i="2"/>
  <c r="O7" i="2"/>
  <c r="P7" i="2"/>
  <c r="Q7" i="2"/>
  <c r="R7" i="2"/>
  <c r="C17" i="10"/>
  <c r="C18" i="10"/>
  <c r="D17" i="10"/>
  <c r="D18" i="10"/>
  <c r="C17" i="9"/>
  <c r="C18" i="9"/>
  <c r="D17" i="9"/>
  <c r="D18" i="9"/>
  <c r="C17" i="8"/>
  <c r="C18" i="8"/>
  <c r="D17" i="8"/>
  <c r="D18" i="8"/>
</calcChain>
</file>

<file path=xl/sharedStrings.xml><?xml version="1.0" encoding="utf-8"?>
<sst xmlns="http://schemas.openxmlformats.org/spreadsheetml/2006/main" count="69" uniqueCount="42">
  <si>
    <t>Año</t>
  </si>
  <si>
    <t>Diferencia</t>
  </si>
  <si>
    <t>Usa esta hora para capturar la diferencia entre el primer y el segundo lugar</t>
  </si>
  <si>
    <t>Usa esta hora para capturar la diferencia entre el segundo y el tercer lugar</t>
  </si>
  <si>
    <t>Usa esta hora para capturar la diferencia entre el tercer y el cuarto lugar</t>
  </si>
  <si>
    <t>Noviembre 22</t>
  </si>
  <si>
    <t>Junio 17</t>
  </si>
  <si>
    <t>Noviembre 17</t>
  </si>
  <si>
    <t>Junio 18</t>
  </si>
  <si>
    <t>Noviembre 18</t>
  </si>
  <si>
    <t>Junio 19</t>
  </si>
  <si>
    <t>Noviembre 19</t>
  </si>
  <si>
    <t>Junio 20</t>
  </si>
  <si>
    <t>Noviembre 20</t>
  </si>
  <si>
    <t>Junio 21</t>
  </si>
  <si>
    <t>Noviembre 21</t>
  </si>
  <si>
    <t>Junio 22</t>
  </si>
  <si>
    <t>Junio 23</t>
  </si>
  <si>
    <t>Noviembre 23</t>
  </si>
  <si>
    <t>Junio 24</t>
  </si>
  <si>
    <t>Timeline</t>
  </si>
  <si>
    <t>Values</t>
  </si>
  <si>
    <t>Forecast</t>
  </si>
  <si>
    <t>jun-17</t>
  </si>
  <si>
    <t>nov-17</t>
  </si>
  <si>
    <t>jun-18</t>
  </si>
  <si>
    <t>nov-18</t>
  </si>
  <si>
    <t>jun-19</t>
  </si>
  <si>
    <t>nov-19</t>
  </si>
  <si>
    <t>jun-20</t>
  </si>
  <si>
    <t>nov-20</t>
  </si>
  <si>
    <t>jun-21</t>
  </si>
  <si>
    <t>nov-21</t>
  </si>
  <si>
    <t>jun-22</t>
  </si>
  <si>
    <t>nov-22</t>
  </si>
  <si>
    <t>jun-23</t>
  </si>
  <si>
    <t>nov-23</t>
  </si>
  <si>
    <t>jun-24</t>
  </si>
  <si>
    <t>Confidence Interval</t>
  </si>
  <si>
    <t>Grafica 1</t>
  </si>
  <si>
    <t>grafica 2</t>
  </si>
  <si>
    <t>grafica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</si>
</sst>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3D3C3F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 applyAlignment="1">
      <alignment horizontal="center"/>
    </xf>
    <xf numFmtId="0" fontId="3" fillId="0" borderId="0" xfId="0" applyFont="1"/>
    <xf numFmtId="0" fontId="0" fillId="0" borderId="0" xfId="0"/>
    <xf numFmtId="17" fontId="0" fillId="0" borderId="0" xfId="0" applyNumberFormat="1"/>
    <xf numFmtId="0" fontId="4" fillId="0" borderId="0" xfId="0" applyFont="1"/>
    <xf numFmtId="0" fontId="0" fillId="0" borderId="0" xfId="0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Sheet5!$B$2:$B$18</c:f>
              <c:numCache>
                <c:formatCode>General</c:formatCode>
                <c:ptCount val="17"/>
                <c:pt idx="0">
                  <c:v>59.151890000000002</c:v>
                </c:pt>
                <c:pt idx="1">
                  <c:v>59.151890000000002</c:v>
                </c:pt>
                <c:pt idx="2">
                  <c:v>29.285</c:v>
                </c:pt>
                <c:pt idx="3">
                  <c:v>48.86</c:v>
                </c:pt>
                <c:pt idx="4">
                  <c:v>53.959999999999994</c:v>
                </c:pt>
                <c:pt idx="5">
                  <c:v>53.959999999999994</c:v>
                </c:pt>
                <c:pt idx="6">
                  <c:v>266.92999999999995</c:v>
                </c:pt>
                <c:pt idx="7">
                  <c:v>293.40999999999997</c:v>
                </c:pt>
                <c:pt idx="8">
                  <c:v>293.40999999999997</c:v>
                </c:pt>
                <c:pt idx="9">
                  <c:v>293.40999999999997</c:v>
                </c:pt>
                <c:pt idx="10">
                  <c:v>659.99</c:v>
                </c:pt>
                <c:pt idx="11">
                  <c:v>659.99</c:v>
                </c:pt>
                <c:pt idx="12">
                  <c:v>751.99</c:v>
                </c:pt>
                <c:pt idx="13">
                  <c:v>606.66</c:v>
                </c:pt>
                <c:pt idx="1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D-4445-A46D-1E9B452D5E59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Sheet5!$D$2:$D$18</c:f>
                <c:numCache>
                  <c:formatCode>General</c:formatCode>
                  <c:ptCount val="17"/>
                  <c:pt idx="15">
                    <c:v>331.22121586496036</c:v>
                  </c:pt>
                  <c:pt idx="16">
                    <c:v>414.22533731266105</c:v>
                  </c:pt>
                </c:numCache>
              </c:numRef>
            </c:plus>
            <c:minus>
              <c:numRef>
                <c:f>Sheet5!$D$2:$D$18</c:f>
                <c:numCache>
                  <c:formatCode>General</c:formatCode>
                  <c:ptCount val="17"/>
                  <c:pt idx="15">
                    <c:v>331.22121586496036</c:v>
                  </c:pt>
                  <c:pt idx="16">
                    <c:v>414.22533731266105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Sheet5!$A$2:$A$18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Sheet5!$C$2:$C$18</c:f>
              <c:numCache>
                <c:formatCode>General</c:formatCode>
                <c:ptCount val="17"/>
                <c:pt idx="15">
                  <c:v>364.02551732789584</c:v>
                </c:pt>
                <c:pt idx="16">
                  <c:v>408.57082454759865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D-4445-A46D-1E9B452D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0940927"/>
        <c:axId val="720942367"/>
      </c:barChart>
      <c:catAx>
        <c:axId val="7209409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42367"/>
        <c:crosses val="autoZero"/>
        <c:auto val="1"/>
        <c:lblAlgn val="ctr"/>
        <c:lblOffset val="100"/>
        <c:noMultiLvlLbl val="0"/>
      </c:catAx>
      <c:valAx>
        <c:axId val="7209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Sheet4!$B$2:$B$18</c:f>
              <c:numCache>
                <c:formatCode>General</c:formatCode>
                <c:ptCount val="17"/>
                <c:pt idx="0">
                  <c:v>14.272699999999997</c:v>
                </c:pt>
                <c:pt idx="1">
                  <c:v>14.272699999999997</c:v>
                </c:pt>
                <c:pt idx="2">
                  <c:v>21.404599999999999</c:v>
                </c:pt>
                <c:pt idx="3">
                  <c:v>1.6000000000000001E-3</c:v>
                </c:pt>
                <c:pt idx="4">
                  <c:v>1.6299999999999955</c:v>
                </c:pt>
                <c:pt idx="5">
                  <c:v>1.6299999999999955</c:v>
                </c:pt>
                <c:pt idx="6">
                  <c:v>53.959999999999994</c:v>
                </c:pt>
                <c:pt idx="7">
                  <c:v>53.959999999999994</c:v>
                </c:pt>
                <c:pt idx="8">
                  <c:v>53.959999999999994</c:v>
                </c:pt>
                <c:pt idx="9">
                  <c:v>53.959999999999994</c:v>
                </c:pt>
                <c:pt idx="10">
                  <c:v>290.11</c:v>
                </c:pt>
                <c:pt idx="11">
                  <c:v>132.90999999999997</c:v>
                </c:pt>
                <c:pt idx="12">
                  <c:v>132.90999999999997</c:v>
                </c:pt>
                <c:pt idx="13">
                  <c:v>24.139999999999986</c:v>
                </c:pt>
                <c:pt idx="14">
                  <c:v>450.79999999999995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3-48A1-917C-3A83D558782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Sheet4!$D$2:$D$18</c:f>
                <c:numCache>
                  <c:formatCode>General</c:formatCode>
                  <c:ptCount val="17"/>
                  <c:pt idx="15">
                    <c:v>204.07716943835766</c:v>
                  </c:pt>
                  <c:pt idx="16">
                    <c:v>210.40752047367383</c:v>
                  </c:pt>
                </c:numCache>
              </c:numRef>
            </c:plus>
            <c:minus>
              <c:numRef>
                <c:f>Sheet4!$D$2:$D$18</c:f>
                <c:numCache>
                  <c:formatCode>General</c:formatCode>
                  <c:ptCount val="17"/>
                  <c:pt idx="15">
                    <c:v>204.07716943835766</c:v>
                  </c:pt>
                  <c:pt idx="16">
                    <c:v>210.40752047367383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Sheet4!$A$2:$A$18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Sheet4!$C$2:$C$18</c:f>
              <c:numCache>
                <c:formatCode>General</c:formatCode>
                <c:ptCount val="17"/>
                <c:pt idx="15">
                  <c:v>254.14626021668488</c:v>
                </c:pt>
                <c:pt idx="16">
                  <c:v>272.48791054745396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3-48A1-917C-3A83D558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1341775"/>
        <c:axId val="721351375"/>
      </c:barChart>
      <c:catAx>
        <c:axId val="7213417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51375"/>
        <c:crosses val="autoZero"/>
        <c:auto val="1"/>
        <c:lblAlgn val="ctr"/>
        <c:lblOffset val="100"/>
        <c:noMultiLvlLbl val="0"/>
      </c:catAx>
      <c:valAx>
        <c:axId val="7213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Sheet3!$B$2:$B$18</c:f>
              <c:numCache>
                <c:formatCode>General</c:formatCode>
                <c:ptCount val="17"/>
                <c:pt idx="0">
                  <c:v>2</c:v>
                </c:pt>
                <c:pt idx="1">
                  <c:v>0.45420000000000016</c:v>
                </c:pt>
                <c:pt idx="2">
                  <c:v>10.165500000000002</c:v>
                </c:pt>
                <c:pt idx="3">
                  <c:v>31.57009</c:v>
                </c:pt>
                <c:pt idx="4">
                  <c:v>31.570000000000007</c:v>
                </c:pt>
                <c:pt idx="5">
                  <c:v>31.570000000000007</c:v>
                </c:pt>
                <c:pt idx="6">
                  <c:v>1.6299999999999955</c:v>
                </c:pt>
                <c:pt idx="7">
                  <c:v>1.6299999999999955</c:v>
                </c:pt>
                <c:pt idx="8">
                  <c:v>1.6299999999999955</c:v>
                </c:pt>
                <c:pt idx="9">
                  <c:v>1.6299999999999955</c:v>
                </c:pt>
                <c:pt idx="10">
                  <c:v>3.3000000000000114</c:v>
                </c:pt>
                <c:pt idx="11">
                  <c:v>134.40000000000003</c:v>
                </c:pt>
                <c:pt idx="12">
                  <c:v>70.400000000000034</c:v>
                </c:pt>
                <c:pt idx="13">
                  <c:v>119.19000000000005</c:v>
                </c:pt>
                <c:pt idx="14">
                  <c:v>119.19000000000005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9-4F0E-BB5C-B52A392C2D1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Sheet3!$D$2:$D$18</c:f>
                <c:numCache>
                  <c:formatCode>General</c:formatCode>
                  <c:ptCount val="17"/>
                  <c:pt idx="15">
                    <c:v>72.310188225094791</c:v>
                  </c:pt>
                  <c:pt idx="16">
                    <c:v>72.891001123289868</c:v>
                  </c:pt>
                </c:numCache>
              </c:numRef>
            </c:plus>
            <c:minus>
              <c:numRef>
                <c:f>Sheet3!$D$2:$D$18</c:f>
                <c:numCache>
                  <c:formatCode>General</c:formatCode>
                  <c:ptCount val="17"/>
                  <c:pt idx="15">
                    <c:v>72.310188225094791</c:v>
                  </c:pt>
                  <c:pt idx="16">
                    <c:v>72.891001123289868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Sheet3!$A$2:$A$18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Sheet3!$C$2:$C$18</c:f>
              <c:numCache>
                <c:formatCode>General</c:formatCode>
                <c:ptCount val="17"/>
                <c:pt idx="15">
                  <c:v>101.32821784931645</c:v>
                </c:pt>
                <c:pt idx="16">
                  <c:v>108.73608559780446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9-4F0E-BB5C-B52A392C2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1342255"/>
        <c:axId val="721346095"/>
      </c:barChart>
      <c:catAx>
        <c:axId val="7213422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46095"/>
        <c:crosses val="autoZero"/>
        <c:auto val="1"/>
        <c:lblAlgn val="ctr"/>
        <c:lblOffset val="100"/>
        <c:noMultiLvlLbl val="0"/>
      </c:catAx>
      <c:valAx>
        <c:axId val="7213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4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Sheet5!$B$2:$B$18</c:f>
              <c:numCache>
                <c:formatCode>General</c:formatCode>
                <c:ptCount val="17"/>
                <c:pt idx="0">
                  <c:v>59.151890000000002</c:v>
                </c:pt>
                <c:pt idx="1">
                  <c:v>59.151890000000002</c:v>
                </c:pt>
                <c:pt idx="2">
                  <c:v>29.285</c:v>
                </c:pt>
                <c:pt idx="3">
                  <c:v>48.86</c:v>
                </c:pt>
                <c:pt idx="4">
                  <c:v>53.959999999999994</c:v>
                </c:pt>
                <c:pt idx="5">
                  <c:v>53.959999999999994</c:v>
                </c:pt>
                <c:pt idx="6">
                  <c:v>266.92999999999995</c:v>
                </c:pt>
                <c:pt idx="7">
                  <c:v>293.40999999999997</c:v>
                </c:pt>
                <c:pt idx="8">
                  <c:v>293.40999999999997</c:v>
                </c:pt>
                <c:pt idx="9">
                  <c:v>293.40999999999997</c:v>
                </c:pt>
                <c:pt idx="10">
                  <c:v>659.99</c:v>
                </c:pt>
                <c:pt idx="11">
                  <c:v>659.99</c:v>
                </c:pt>
                <c:pt idx="12">
                  <c:v>751.99</c:v>
                </c:pt>
                <c:pt idx="13">
                  <c:v>606.66</c:v>
                </c:pt>
                <c:pt idx="1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3-4459-8B8A-CF834FA5FA5D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Sheet5!$D$2:$D$18</c:f>
                <c:numCache>
                  <c:formatCode>General</c:formatCode>
                  <c:ptCount val="17"/>
                  <c:pt idx="15">
                    <c:v>331.22121586496036</c:v>
                  </c:pt>
                  <c:pt idx="16">
                    <c:v>414.22533731266105</c:v>
                  </c:pt>
                </c:numCache>
              </c:numRef>
            </c:plus>
            <c:minus>
              <c:numRef>
                <c:f>Sheet5!$D$2:$D$18</c:f>
                <c:numCache>
                  <c:formatCode>General</c:formatCode>
                  <c:ptCount val="17"/>
                  <c:pt idx="15">
                    <c:v>331.22121586496036</c:v>
                  </c:pt>
                  <c:pt idx="16">
                    <c:v>414.22533731266105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Sheet5!$A$2:$A$18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Sheet5!$C$2:$C$18</c:f>
              <c:numCache>
                <c:formatCode>General</c:formatCode>
                <c:ptCount val="17"/>
                <c:pt idx="15">
                  <c:v>364.02551732789584</c:v>
                </c:pt>
                <c:pt idx="16">
                  <c:v>408.57082454759865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3-4459-8B8A-CF834FA5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0940927"/>
        <c:axId val="720942367"/>
      </c:barChart>
      <c:catAx>
        <c:axId val="7209409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42367"/>
        <c:crosses val="autoZero"/>
        <c:auto val="1"/>
        <c:lblAlgn val="ctr"/>
        <c:lblOffset val="100"/>
        <c:noMultiLvlLbl val="0"/>
      </c:catAx>
      <c:valAx>
        <c:axId val="7209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Sheet4!$B$2:$B$18</c:f>
              <c:numCache>
                <c:formatCode>General</c:formatCode>
                <c:ptCount val="17"/>
                <c:pt idx="0">
                  <c:v>14.272699999999997</c:v>
                </c:pt>
                <c:pt idx="1">
                  <c:v>14.272699999999997</c:v>
                </c:pt>
                <c:pt idx="2">
                  <c:v>21.404599999999999</c:v>
                </c:pt>
                <c:pt idx="3">
                  <c:v>1.6000000000000001E-3</c:v>
                </c:pt>
                <c:pt idx="4">
                  <c:v>1.6299999999999955</c:v>
                </c:pt>
                <c:pt idx="5">
                  <c:v>1.6299999999999955</c:v>
                </c:pt>
                <c:pt idx="6">
                  <c:v>53.959999999999994</c:v>
                </c:pt>
                <c:pt idx="7">
                  <c:v>53.959999999999994</c:v>
                </c:pt>
                <c:pt idx="8">
                  <c:v>53.959999999999994</c:v>
                </c:pt>
                <c:pt idx="9">
                  <c:v>53.959999999999994</c:v>
                </c:pt>
                <c:pt idx="10">
                  <c:v>290.11</c:v>
                </c:pt>
                <c:pt idx="11">
                  <c:v>132.90999999999997</c:v>
                </c:pt>
                <c:pt idx="12">
                  <c:v>132.90999999999997</c:v>
                </c:pt>
                <c:pt idx="13">
                  <c:v>24.139999999999986</c:v>
                </c:pt>
                <c:pt idx="14">
                  <c:v>450.79999999999995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E-4E98-A594-B02CD3A55A5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Sheet4!$D$2:$D$18</c:f>
                <c:numCache>
                  <c:formatCode>General</c:formatCode>
                  <c:ptCount val="17"/>
                  <c:pt idx="15">
                    <c:v>204.07716943835766</c:v>
                  </c:pt>
                  <c:pt idx="16">
                    <c:v>210.40752047367383</c:v>
                  </c:pt>
                </c:numCache>
              </c:numRef>
            </c:plus>
            <c:minus>
              <c:numRef>
                <c:f>Sheet4!$D$2:$D$18</c:f>
                <c:numCache>
                  <c:formatCode>General</c:formatCode>
                  <c:ptCount val="17"/>
                  <c:pt idx="15">
                    <c:v>204.07716943835766</c:v>
                  </c:pt>
                  <c:pt idx="16">
                    <c:v>210.40752047367383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Sheet4!$A$2:$A$18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Sheet4!$C$2:$C$18</c:f>
              <c:numCache>
                <c:formatCode>General</c:formatCode>
                <c:ptCount val="17"/>
                <c:pt idx="15">
                  <c:v>254.14626021668488</c:v>
                </c:pt>
                <c:pt idx="16">
                  <c:v>272.48791054745396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E-4E98-A594-B02CD3A5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1341775"/>
        <c:axId val="721351375"/>
      </c:barChart>
      <c:catAx>
        <c:axId val="7213417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51375"/>
        <c:crosses val="autoZero"/>
        <c:auto val="1"/>
        <c:lblAlgn val="ctr"/>
        <c:lblOffset val="100"/>
        <c:noMultiLvlLbl val="0"/>
      </c:catAx>
      <c:valAx>
        <c:axId val="7213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Sheet3!$B$2:$B$18</c:f>
              <c:numCache>
                <c:formatCode>General</c:formatCode>
                <c:ptCount val="17"/>
                <c:pt idx="0">
                  <c:v>2</c:v>
                </c:pt>
                <c:pt idx="1">
                  <c:v>0.45420000000000016</c:v>
                </c:pt>
                <c:pt idx="2">
                  <c:v>10.165500000000002</c:v>
                </c:pt>
                <c:pt idx="3">
                  <c:v>31.57009</c:v>
                </c:pt>
                <c:pt idx="4">
                  <c:v>31.570000000000007</c:v>
                </c:pt>
                <c:pt idx="5">
                  <c:v>31.570000000000007</c:v>
                </c:pt>
                <c:pt idx="6">
                  <c:v>1.6299999999999955</c:v>
                </c:pt>
                <c:pt idx="7">
                  <c:v>1.6299999999999955</c:v>
                </c:pt>
                <c:pt idx="8">
                  <c:v>1.6299999999999955</c:v>
                </c:pt>
                <c:pt idx="9">
                  <c:v>1.6299999999999955</c:v>
                </c:pt>
                <c:pt idx="10">
                  <c:v>3.3000000000000114</c:v>
                </c:pt>
                <c:pt idx="11">
                  <c:v>134.40000000000003</c:v>
                </c:pt>
                <c:pt idx="12">
                  <c:v>70.400000000000034</c:v>
                </c:pt>
                <c:pt idx="13">
                  <c:v>119.19000000000005</c:v>
                </c:pt>
                <c:pt idx="14">
                  <c:v>119.19000000000005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F-4D45-A6C7-4F721BD2E11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Sheet3!$D$2:$D$18</c:f>
                <c:numCache>
                  <c:formatCode>General</c:formatCode>
                  <c:ptCount val="17"/>
                  <c:pt idx="15">
                    <c:v>72.310188225094791</c:v>
                  </c:pt>
                  <c:pt idx="16">
                    <c:v>72.891001123289868</c:v>
                  </c:pt>
                </c:numCache>
              </c:numRef>
            </c:plus>
            <c:minus>
              <c:numRef>
                <c:f>Sheet3!$D$2:$D$18</c:f>
                <c:numCache>
                  <c:formatCode>General</c:formatCode>
                  <c:ptCount val="17"/>
                  <c:pt idx="15">
                    <c:v>72.310188225094791</c:v>
                  </c:pt>
                  <c:pt idx="16">
                    <c:v>72.891001123289868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Sheet3!$A$2:$A$18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Sheet3!$C$2:$C$18</c:f>
              <c:numCache>
                <c:formatCode>General</c:formatCode>
                <c:ptCount val="17"/>
                <c:pt idx="15">
                  <c:v>101.32821784931645</c:v>
                </c:pt>
                <c:pt idx="16">
                  <c:v>108.73608559780446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F-4D45-A6C7-4F721BD2E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1342255"/>
        <c:axId val="721346095"/>
      </c:barChart>
      <c:catAx>
        <c:axId val="7213422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46095"/>
        <c:crosses val="autoZero"/>
        <c:auto val="1"/>
        <c:lblAlgn val="ctr"/>
        <c:lblOffset val="100"/>
        <c:noMultiLvlLbl val="0"/>
      </c:catAx>
      <c:valAx>
        <c:axId val="7213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4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6</xdr:row>
      <xdr:rowOff>41910</xdr:rowOff>
    </xdr:from>
    <xdr:to>
      <xdr:col>19</xdr:col>
      <xdr:colOff>24765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F856E-D6D4-875F-9C91-BFB4D598F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6</xdr:row>
      <xdr:rowOff>41910</xdr:rowOff>
    </xdr:from>
    <xdr:to>
      <xdr:col>19</xdr:col>
      <xdr:colOff>24765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3D00B-8C43-D56B-AA9D-0BD7A9636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6</xdr:row>
      <xdr:rowOff>41910</xdr:rowOff>
    </xdr:from>
    <xdr:to>
      <xdr:col>19</xdr:col>
      <xdr:colOff>24765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3DA41-684C-CAEA-92F9-0CC77BF7B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</xdr:row>
      <xdr:rowOff>144779</xdr:rowOff>
    </xdr:from>
    <xdr:to>
      <xdr:col>13</xdr:col>
      <xdr:colOff>434050</xdr:colOff>
      <xdr:row>19</xdr:row>
      <xdr:rowOff>125392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AAFF5-C4C8-4FFD-92AC-A5A5315FE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83820</xdr:colOff>
      <xdr:row>1</xdr:row>
      <xdr:rowOff>99059</xdr:rowOff>
    </xdr:from>
    <xdr:to>
      <xdr:col>27</xdr:col>
      <xdr:colOff>279720</xdr:colOff>
      <xdr:row>20</xdr:row>
      <xdr:rowOff>86810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DAC57-31AC-42EB-9913-6A065025A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35109</xdr:colOff>
      <xdr:row>21</xdr:row>
      <xdr:rowOff>104173</xdr:rowOff>
    </xdr:from>
    <xdr:to>
      <xdr:col>13</xdr:col>
      <xdr:colOff>491924</xdr:colOff>
      <xdr:row>41</xdr:row>
      <xdr:rowOff>96455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1D594-B67F-4C08-9C29-CE9BDBCFC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119E58-E4F2-4BB2-8F25-427E5D8057D6}" name="Table8" displayName="Table8" ref="A1:D18" totalsRowShown="0">
  <autoFilter ref="A1:D18" xr:uid="{2B119E58-E4F2-4BB2-8F25-427E5D8057D6}"/>
  <tableColumns count="4">
    <tableColumn id="1" xr3:uid="{4B605751-1A1B-4C7A-B077-DD7A5AD70061}" name="Timeline"/>
    <tableColumn id="2" xr3:uid="{C6AC8553-BDED-4521-B61E-1C7635613F30}" name="Values"/>
    <tableColumn id="3" xr3:uid="{5045E62C-8965-4B83-8C1F-A50AAC3F843A}" name="Forecast"/>
    <tableColumn id="4" xr3:uid="{9830A663-C3ED-4D86-8216-1BE73FE93BA5}" name="Confidence Interv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16234-C570-4A0B-9A18-7E2F9B12DCA0}" name="Tabla1" displayName="Tabla1" ref="C5:R7" totalsRowShown="0">
  <autoFilter ref="C5:R7" xr:uid="{CE816234-C570-4A0B-9A18-7E2F9B12DCA0}"/>
  <tableColumns count="16">
    <tableColumn id="1" xr3:uid="{8237260E-EE61-4660-BEF9-1A4D5698EF47}" name="Año"/>
    <tableColumn id="2" xr3:uid="{1BBBC9F4-6C63-4C70-8B65-9939698DC61E}" name="jun-17"/>
    <tableColumn id="3" xr3:uid="{DF2A02FD-35D0-4EFF-80C6-248D44359CBB}" name="nov-17"/>
    <tableColumn id="4" xr3:uid="{4C8F71E0-334A-416E-9E36-64E27A3AC383}" name="jun-18"/>
    <tableColumn id="5" xr3:uid="{D8D68885-27D9-4727-AE0D-15BB29B82D53}" name="nov-18"/>
    <tableColumn id="6" xr3:uid="{7B43D584-F1B7-4155-BC1A-494EFBEA3E93}" name="jun-19"/>
    <tableColumn id="7" xr3:uid="{D2261C44-BBB5-46FE-ACFD-BD0F57AD887E}" name="nov-19"/>
    <tableColumn id="8" xr3:uid="{CD9F6B31-D9A1-45C0-92D6-0F27F5CAF00C}" name="jun-20"/>
    <tableColumn id="9" xr3:uid="{13D2A310-9D2F-4967-838F-C797059A8218}" name="nov-20"/>
    <tableColumn id="10" xr3:uid="{38AE18AB-15E0-4054-87BD-109D7F34CAB9}" name="jun-21"/>
    <tableColumn id="11" xr3:uid="{DA28C9E5-7234-4540-AF66-FECD710DCEC1}" name="nov-21"/>
    <tableColumn id="12" xr3:uid="{A80B4883-7FBA-4A6C-A6E3-399CA006F72A}" name="jun-22"/>
    <tableColumn id="13" xr3:uid="{E0801E22-CE71-41BA-A81F-98EE445F1EC3}" name="nov-22"/>
    <tableColumn id="14" xr3:uid="{478C5895-FF63-4E84-8476-A6161813C397}" name="jun-23"/>
    <tableColumn id="15" xr3:uid="{20F0D477-F994-4EA0-AFD1-AE854016A73D}" name="nov-23"/>
    <tableColumn id="16" xr3:uid="{0D2A346E-DBC5-469E-9BA0-B618095C9AEC}" name="jun-24"/>
  </tableColumns>
  <tableStyleInfo name="TableStyleMedium10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BCE460-6E89-4965-BB31-1273144D8E5D}" name="Table7" displayName="Table7" ref="A1:D18" totalsRowShown="0">
  <autoFilter ref="A1:D18" xr:uid="{0DBCE460-6E89-4965-BB31-1273144D8E5D}"/>
  <tableColumns count="4">
    <tableColumn id="1" xr3:uid="{C50F4759-D17B-4FC4-8C81-82F2F564F58D}" name="Timeline"/>
    <tableColumn id="2" xr3:uid="{FE04B696-5AA7-42A0-B8ED-6E28FE27430F}" name="Values"/>
    <tableColumn id="3" xr3:uid="{C19D8980-6F73-4372-AFFE-44EAC02B5B76}" name="Forecast"/>
    <tableColumn id="4" xr3:uid="{D46ECADB-7EC7-477D-92E9-83C20512E7D2}" name="Confidence Interv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515C5C-03DC-4056-B323-61994533A8AC}" name="Tabla13" displayName="Tabla13" ref="C5:R7" totalsRowShown="0">
  <autoFilter ref="C5:R7" xr:uid="{CE816234-C570-4A0B-9A18-7E2F9B12DCA0}"/>
  <tableColumns count="16">
    <tableColumn id="1" xr3:uid="{6959C1F2-0534-4333-B996-6488B0B27B65}" name="Año"/>
    <tableColumn id="2" xr3:uid="{1F3B0537-6B08-4AFA-9E77-AF5C193494BA}" name="Junio 17">
      <calculatedColumnFormula>33.8627-19.59</calculatedColumnFormula>
    </tableColumn>
    <tableColumn id="3" xr3:uid="{CDD23F0D-4802-4BFB-B93E-FB0E98EBB6F5}" name="Noviembre 17">
      <calculatedColumnFormula>33.8627-19.59</calculatedColumnFormula>
    </tableColumn>
    <tableColumn id="4" xr3:uid="{91936C93-693F-4613-8648-43CA22CB02B2}" name="Junio 18"/>
    <tableColumn id="5" xr3:uid="{06C20CAC-98A3-4659-A09A-55567D617245}" name="Noviembre 18"/>
    <tableColumn id="6" xr3:uid="{E0707F8C-9AAF-4D6A-999C-6A8722106F2E}" name="Junio 19">
      <calculatedColumnFormula>94.64-93.01</calculatedColumnFormula>
    </tableColumn>
    <tableColumn id="7" xr3:uid="{B821F6AE-A62E-4D30-BE97-05571F99FC1D}" name="Noviembre 19">
      <calculatedColumnFormula>94.64-93.01</calculatedColumnFormula>
    </tableColumn>
    <tableColumn id="8" xr3:uid="{EA1AFBB4-FA48-4A35-A16D-DC3CF21A367E}" name="Junio 20">
      <calculatedColumnFormula>148.6-94.64</calculatedColumnFormula>
    </tableColumn>
    <tableColumn id="9" xr3:uid="{6B1639CF-39F0-469C-9895-15C2BFED6535}" name="Noviembre 20">
      <calculatedColumnFormula>148.6-94.64</calculatedColumnFormula>
    </tableColumn>
    <tableColumn id="10" xr3:uid="{01E221FC-F4AD-4383-BD86-6AC1CCEDEF09}" name="Junio 21">
      <calculatedColumnFormula>148.6-94.64</calculatedColumnFormula>
    </tableColumn>
    <tableColumn id="11" xr3:uid="{1B13BBEC-71B6-4FC5-A400-62426A8A0EA8}" name="Noviembre 21">
      <calculatedColumnFormula>148.6-94.64</calculatedColumnFormula>
    </tableColumn>
    <tableColumn id="12" xr3:uid="{B34008D2-98D6-4895-A453-9572D925BECF}" name="Junio 22">
      <calculatedColumnFormula>442.01-151.9</calculatedColumnFormula>
    </tableColumn>
    <tableColumn id="13" xr3:uid="{253913CB-06E2-4DE7-A0E2-D2CAEE1E091C}" name="Noviembre 22">
      <calculatedColumnFormula>442.01-309.1</calculatedColumnFormula>
    </tableColumn>
    <tableColumn id="14" xr3:uid="{597659C6-980B-4DF4-8CCD-C985791DD3BF}" name="Junio 23">
      <calculatedColumnFormula>442.01-309.1</calculatedColumnFormula>
    </tableColumn>
    <tableColumn id="15" xr3:uid="{856B2385-F037-4DB0-BF82-0531E40D0103}" name="Noviembre 23">
      <calculatedColumnFormula>585.34-561.2</calculatedColumnFormula>
    </tableColumn>
    <tableColumn id="16" xr3:uid="{7718C145-CD09-46B4-9D3F-4C80F33D0AA0}" name="Junio 24">
      <calculatedColumnFormula>1012-561.2</calculatedColumnFormula>
    </tableColumn>
  </tableColumns>
  <tableStyleInfo name="TableStyleMedium10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36E47F-0EB3-44A0-9F51-CB482FF54B29}" name="Table6" displayName="Table6" ref="A1:D18" totalsRowShown="0">
  <autoFilter ref="A1:D18" xr:uid="{0136E47F-0EB3-44A0-9F51-CB482FF54B29}"/>
  <tableColumns count="4">
    <tableColumn id="1" xr3:uid="{D1B5827B-CCB3-4E64-B9E9-EAC81C8AB408}" name="Timeline"/>
    <tableColumn id="2" xr3:uid="{FBA254D8-7EBC-4272-BDE5-7AB373A7C7C9}" name="Values"/>
    <tableColumn id="3" xr3:uid="{B2DEDA7D-9442-4703-9606-A80924D4A668}" name="Forecast"/>
    <tableColumn id="4" xr3:uid="{DD5F13B0-BD1F-493D-8A22-77DCFC7425D6}" name="Confidence Interv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734A09-E5B1-452E-93D7-5943D0032D10}" name="Tabla134" displayName="Tabla134" ref="C5:R7" totalsRowShown="0">
  <autoFilter ref="C5:R7" xr:uid="{CE816234-C570-4A0B-9A18-7E2F9B12DCA0}"/>
  <tableColumns count="16">
    <tableColumn id="1" xr3:uid="{F7932172-7B5A-4E66-8D95-40CD5C1E8DB8}" name="Año"/>
    <tableColumn id="2" xr3:uid="{A5613B86-F306-4D1D-BC0A-DEFCF9CD6FF2}" name="Junio 17"/>
    <tableColumn id="3" xr3:uid="{7A01A9FA-FF0E-474E-ADEE-80D5D4886E35}" name="Noviembre 17"/>
    <tableColumn id="4" xr3:uid="{A4CFDA2F-DC0F-4219-AE2D-AF8652D6C9AE}" name="Junio 18"/>
    <tableColumn id="5" xr3:uid="{65E26D87-5AAE-4104-BBF9-11ABDCED0914}" name="Noviembre 18"/>
    <tableColumn id="6" xr3:uid="{E44503FF-736D-4F7E-9A9B-8A7B251CD156}" name="Junio 19"/>
    <tableColumn id="7" xr3:uid="{746E466B-3EA8-401B-9C07-9C7AEDE71F11}" name="Noviembre 19"/>
    <tableColumn id="8" xr3:uid="{E5469148-0A60-48AD-AB32-DFBC8CE9767E}" name="Junio 20"/>
    <tableColumn id="9" xr3:uid="{81967397-D24A-44D7-8C4F-AA051E33C066}" name="Noviembre 20"/>
    <tableColumn id="10" xr3:uid="{3F434BB0-DBF8-42EF-A2D3-3B15594A480C}" name="Junio 21"/>
    <tableColumn id="11" xr3:uid="{565F3E30-A802-4A3A-800E-9C874D10B8D5}" name="Noviembre 21"/>
    <tableColumn id="12" xr3:uid="{ECFA2DD5-0F6C-481A-B271-B178784826DA}" name="Junio 22"/>
    <tableColumn id="13" xr3:uid="{E3CA9F61-7CE0-4DAF-BD55-2BB852F32FCC}" name="Noviembre 22"/>
    <tableColumn id="14" xr3:uid="{E4A70ABB-B5D8-446E-80F4-FC72EBD189CA}" name="Junio 23"/>
    <tableColumn id="15" xr3:uid="{5AE67752-A549-4CE6-A893-B662B42E6FE1}" name="Noviembre 23"/>
    <tableColumn id="16" xr3:uid="{3EBAF576-AA7B-4E70-A81D-C3A8DEF0444E}" name="Junio 24"/>
  </tableColumns>
  <tableStyleInfo name="TableStyleMedium10" showFirstColumn="1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4E79-C861-475D-B693-6D24C08CB707}">
  <dimension ref="A1:D18"/>
  <sheetViews>
    <sheetView zoomScale="76" workbookViewId="0"/>
  </sheetViews>
  <sheetFormatPr defaultRowHeight="14.4" x14ac:dyDescent="0.3"/>
  <cols>
    <col min="1" max="1" width="10" customWidth="1"/>
    <col min="3" max="3" width="9.88671875" customWidth="1"/>
    <col min="4" max="4" width="19.33203125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38</v>
      </c>
    </row>
    <row r="2" spans="1:4" x14ac:dyDescent="0.3">
      <c r="A2" s="6">
        <v>1</v>
      </c>
      <c r="B2" s="6">
        <v>59.151890000000002</v>
      </c>
    </row>
    <row r="3" spans="1:4" x14ac:dyDescent="0.3">
      <c r="A3" s="6">
        <v>2</v>
      </c>
      <c r="B3" s="6">
        <v>59.151890000000002</v>
      </c>
    </row>
    <row r="4" spans="1:4" x14ac:dyDescent="0.3">
      <c r="A4" s="6">
        <v>3</v>
      </c>
      <c r="B4" s="6">
        <v>29.285</v>
      </c>
    </row>
    <row r="5" spans="1:4" x14ac:dyDescent="0.3">
      <c r="A5" s="6">
        <v>4</v>
      </c>
      <c r="B5" s="6">
        <v>48.86</v>
      </c>
    </row>
    <row r="6" spans="1:4" x14ac:dyDescent="0.3">
      <c r="A6" s="6">
        <v>5</v>
      </c>
      <c r="B6" s="6">
        <v>53.959999999999994</v>
      </c>
    </row>
    <row r="7" spans="1:4" x14ac:dyDescent="0.3">
      <c r="A7" s="6">
        <v>6</v>
      </c>
      <c r="B7" s="6">
        <v>53.959999999999994</v>
      </c>
    </row>
    <row r="8" spans="1:4" x14ac:dyDescent="0.3">
      <c r="A8" s="6">
        <v>7</v>
      </c>
      <c r="B8" s="6">
        <v>266.92999999999995</v>
      </c>
    </row>
    <row r="9" spans="1:4" x14ac:dyDescent="0.3">
      <c r="A9" s="6">
        <v>8</v>
      </c>
      <c r="B9" s="6">
        <v>293.40999999999997</v>
      </c>
    </row>
    <row r="10" spans="1:4" x14ac:dyDescent="0.3">
      <c r="A10" s="6">
        <v>9</v>
      </c>
      <c r="B10" s="6">
        <v>293.40999999999997</v>
      </c>
    </row>
    <row r="11" spans="1:4" x14ac:dyDescent="0.3">
      <c r="A11" s="6">
        <v>10</v>
      </c>
      <c r="B11" s="6">
        <v>293.40999999999997</v>
      </c>
    </row>
    <row r="12" spans="1:4" x14ac:dyDescent="0.3">
      <c r="A12" s="6">
        <v>11</v>
      </c>
      <c r="B12" s="6">
        <v>659.99</v>
      </c>
    </row>
    <row r="13" spans="1:4" x14ac:dyDescent="0.3">
      <c r="A13" s="6">
        <v>12</v>
      </c>
      <c r="B13" s="6">
        <v>659.99</v>
      </c>
    </row>
    <row r="14" spans="1:4" x14ac:dyDescent="0.3">
      <c r="A14" s="6">
        <v>13</v>
      </c>
      <c r="B14" s="6">
        <v>751.99</v>
      </c>
    </row>
    <row r="15" spans="1:4" x14ac:dyDescent="0.3">
      <c r="A15" s="6">
        <v>14</v>
      </c>
      <c r="B15" s="6">
        <v>606.66</v>
      </c>
    </row>
    <row r="16" spans="1:4" x14ac:dyDescent="0.3">
      <c r="A16" s="6">
        <v>15</v>
      </c>
      <c r="B16" s="6">
        <v>194</v>
      </c>
    </row>
    <row r="17" spans="1:4" x14ac:dyDescent="0.3">
      <c r="A17" s="6">
        <v>16</v>
      </c>
      <c r="C17" s="6">
        <f>_xlfn.FORECAST.ETS(A17,$B$2:$B$16,$A$2:$A$16,1,1)</f>
        <v>364.02551732789584</v>
      </c>
      <c r="D17" s="6">
        <f>_xlfn.FORECAST.ETS.CONFINT(A17,$B$2:$B$16,$A$2:$A$16,0.95,1,1)</f>
        <v>331.22121586496036</v>
      </c>
    </row>
    <row r="18" spans="1:4" x14ac:dyDescent="0.3">
      <c r="A18" s="6">
        <v>17</v>
      </c>
      <c r="C18" s="6">
        <f>_xlfn.FORECAST.ETS(A18,$B$2:$B$16,$A$2:$A$16,1,1)</f>
        <v>408.57082454759865</v>
      </c>
      <c r="D18" s="6">
        <f>_xlfn.FORECAST.ETS.CONFINT(A18,$B$2:$B$16,$A$2:$A$16,0.95,1,1)</f>
        <v>414.22533731266105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5ED-6502-4573-ABF6-C7219BD5FC31}">
  <dimension ref="C3:R7"/>
  <sheetViews>
    <sheetView topLeftCell="B1" zoomScale="108" workbookViewId="0">
      <selection activeCell="D6" sqref="D6:R7"/>
    </sheetView>
  </sheetViews>
  <sheetFormatPr defaultColWidth="11.5546875" defaultRowHeight="14.4" x14ac:dyDescent="0.3"/>
  <cols>
    <col min="4" max="4" width="12" customWidth="1"/>
    <col min="5" max="5" width="15.109375" bestFit="1" customWidth="1"/>
    <col min="6" max="6" width="12" customWidth="1"/>
    <col min="7" max="7" width="15.109375" bestFit="1" customWidth="1"/>
    <col min="8" max="8" width="12" customWidth="1"/>
    <col min="9" max="9" width="15.109375" bestFit="1" customWidth="1"/>
    <col min="10" max="10" width="12" customWidth="1"/>
    <col min="11" max="11" width="15.109375" bestFit="1" customWidth="1"/>
    <col min="12" max="12" width="12" customWidth="1"/>
    <col min="13" max="13" width="15.109375" bestFit="1" customWidth="1"/>
    <col min="14" max="14" width="13" customWidth="1"/>
    <col min="15" max="15" width="15.109375" bestFit="1" customWidth="1"/>
    <col min="16" max="16" width="13" customWidth="1"/>
    <col min="17" max="17" width="15.109375" bestFit="1" customWidth="1"/>
    <col min="18" max="18" width="13" customWidth="1"/>
  </cols>
  <sheetData>
    <row r="3" spans="3:18" x14ac:dyDescent="0.3"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5" spans="3:18" x14ac:dyDescent="0.3">
      <c r="C5" s="3" t="s">
        <v>0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33</v>
      </c>
      <c r="O5" s="4" t="s">
        <v>34</v>
      </c>
      <c r="P5" s="4" t="s">
        <v>35</v>
      </c>
      <c r="Q5" s="4" t="s">
        <v>36</v>
      </c>
      <c r="R5" s="4" t="s">
        <v>37</v>
      </c>
    </row>
    <row r="6" spans="3:18" x14ac:dyDescent="0.3">
      <c r="C6" s="3"/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5">
        <v>8</v>
      </c>
      <c r="L6" s="5">
        <v>9</v>
      </c>
      <c r="M6" s="5">
        <v>10</v>
      </c>
      <c r="N6" s="5">
        <v>11</v>
      </c>
      <c r="O6" s="5">
        <v>12</v>
      </c>
      <c r="P6" s="5">
        <v>13</v>
      </c>
      <c r="Q6" s="5">
        <v>14</v>
      </c>
      <c r="R6" s="5">
        <v>15</v>
      </c>
    </row>
    <row r="7" spans="3:18" x14ac:dyDescent="0.3">
      <c r="C7" s="3" t="s">
        <v>1</v>
      </c>
      <c r="D7" s="5">
        <v>59.151890000000002</v>
      </c>
      <c r="E7" s="5">
        <v>59.151890000000002</v>
      </c>
      <c r="F7" s="5">
        <v>29.285</v>
      </c>
      <c r="G7" s="5">
        <v>48.86</v>
      </c>
      <c r="H7" s="5">
        <v>53.959999999999994</v>
      </c>
      <c r="I7" s="5">
        <v>53.959999999999994</v>
      </c>
      <c r="J7" s="5">
        <v>266.92999999999995</v>
      </c>
      <c r="K7" s="5">
        <v>293.40999999999997</v>
      </c>
      <c r="L7" s="5">
        <v>293.40999999999997</v>
      </c>
      <c r="M7" s="5">
        <v>293.40999999999997</v>
      </c>
      <c r="N7" s="5">
        <v>659.99</v>
      </c>
      <c r="O7" s="5">
        <v>659.99</v>
      </c>
      <c r="P7" s="5">
        <v>751.99</v>
      </c>
      <c r="Q7" s="5">
        <v>606.66</v>
      </c>
      <c r="R7" s="5">
        <v>194</v>
      </c>
    </row>
  </sheetData>
  <mergeCells count="1">
    <mergeCell ref="C3:R3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8058-349D-411A-8D73-BB37F358AF20}">
  <dimension ref="A1:D18"/>
  <sheetViews>
    <sheetView workbookViewId="0"/>
  </sheetViews>
  <sheetFormatPr defaultRowHeight="14.4" x14ac:dyDescent="0.3"/>
  <cols>
    <col min="1" max="1" width="10" customWidth="1"/>
    <col min="3" max="3" width="9.88671875" customWidth="1"/>
    <col min="4" max="4" width="19.33203125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38</v>
      </c>
    </row>
    <row r="2" spans="1:4" x14ac:dyDescent="0.3">
      <c r="A2" s="6">
        <v>1</v>
      </c>
      <c r="B2" s="6">
        <v>14.272699999999997</v>
      </c>
    </row>
    <row r="3" spans="1:4" x14ac:dyDescent="0.3">
      <c r="A3" s="6">
        <v>2</v>
      </c>
      <c r="B3" s="6">
        <v>14.272699999999997</v>
      </c>
    </row>
    <row r="4" spans="1:4" x14ac:dyDescent="0.3">
      <c r="A4" s="6">
        <v>3</v>
      </c>
      <c r="B4" s="6">
        <v>21.404599999999999</v>
      </c>
    </row>
    <row r="5" spans="1:4" x14ac:dyDescent="0.3">
      <c r="A5" s="6">
        <v>4</v>
      </c>
      <c r="B5" s="6">
        <v>1.6000000000000001E-3</v>
      </c>
    </row>
    <row r="6" spans="1:4" x14ac:dyDescent="0.3">
      <c r="A6" s="6">
        <v>5</v>
      </c>
      <c r="B6" s="6">
        <v>1.6299999999999955</v>
      </c>
    </row>
    <row r="7" spans="1:4" x14ac:dyDescent="0.3">
      <c r="A7" s="6">
        <v>6</v>
      </c>
      <c r="B7" s="6">
        <v>1.6299999999999955</v>
      </c>
    </row>
    <row r="8" spans="1:4" x14ac:dyDescent="0.3">
      <c r="A8" s="6">
        <v>7</v>
      </c>
      <c r="B8" s="6">
        <v>53.959999999999994</v>
      </c>
    </row>
    <row r="9" spans="1:4" x14ac:dyDescent="0.3">
      <c r="A9" s="6">
        <v>8</v>
      </c>
      <c r="B9" s="6">
        <v>53.959999999999994</v>
      </c>
    </row>
    <row r="10" spans="1:4" x14ac:dyDescent="0.3">
      <c r="A10" s="6">
        <v>9</v>
      </c>
      <c r="B10" s="6">
        <v>53.959999999999994</v>
      </c>
    </row>
    <row r="11" spans="1:4" x14ac:dyDescent="0.3">
      <c r="A11" s="6">
        <v>10</v>
      </c>
      <c r="B11" s="6">
        <v>53.959999999999994</v>
      </c>
    </row>
    <row r="12" spans="1:4" x14ac:dyDescent="0.3">
      <c r="A12" s="6">
        <v>11</v>
      </c>
      <c r="B12" s="6">
        <v>290.11</v>
      </c>
    </row>
    <row r="13" spans="1:4" x14ac:dyDescent="0.3">
      <c r="A13" s="6">
        <v>12</v>
      </c>
      <c r="B13" s="6">
        <v>132.90999999999997</v>
      </c>
    </row>
    <row r="14" spans="1:4" x14ac:dyDescent="0.3">
      <c r="A14" s="6">
        <v>13</v>
      </c>
      <c r="B14" s="6">
        <v>132.90999999999997</v>
      </c>
    </row>
    <row r="15" spans="1:4" x14ac:dyDescent="0.3">
      <c r="A15" s="6">
        <v>14</v>
      </c>
      <c r="B15" s="6">
        <v>24.139999999999986</v>
      </c>
    </row>
    <row r="16" spans="1:4" x14ac:dyDescent="0.3">
      <c r="A16" s="6">
        <v>15</v>
      </c>
      <c r="B16" s="6">
        <v>450.79999999999995</v>
      </c>
    </row>
    <row r="17" spans="1:4" x14ac:dyDescent="0.3">
      <c r="A17" s="6">
        <v>16</v>
      </c>
      <c r="C17" s="6">
        <f>_xlfn.FORECAST.ETS(A17,$B$2:$B$16,$A$2:$A$16,1,1)</f>
        <v>254.14626021668488</v>
      </c>
      <c r="D17" s="6">
        <f>_xlfn.FORECAST.ETS.CONFINT(A17,$B$2:$B$16,$A$2:$A$16,0.95,1,1)</f>
        <v>204.07716943835766</v>
      </c>
    </row>
    <row r="18" spans="1:4" x14ac:dyDescent="0.3">
      <c r="A18" s="6">
        <v>17</v>
      </c>
      <c r="C18" s="6">
        <f>_xlfn.FORECAST.ETS(A18,$B$2:$B$16,$A$2:$A$16,1,1)</f>
        <v>272.48791054745396</v>
      </c>
      <c r="D18" s="6">
        <f>_xlfn.FORECAST.ETS.CONFINT(A18,$B$2:$B$16,$A$2:$A$16,0.95,1,1)</f>
        <v>210.40752047367383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9D69-F663-43B2-A984-8B74C401C97C}">
  <dimension ref="C3:R7"/>
  <sheetViews>
    <sheetView topLeftCell="F1" zoomScale="108" workbookViewId="0">
      <selection activeCell="D6" sqref="D6:R7"/>
    </sheetView>
  </sheetViews>
  <sheetFormatPr defaultColWidth="11.5546875" defaultRowHeight="14.4" x14ac:dyDescent="0.3"/>
  <cols>
    <col min="4" max="4" width="12" customWidth="1"/>
    <col min="5" max="5" width="15" bestFit="1" customWidth="1"/>
    <col min="6" max="6" width="12" customWidth="1"/>
    <col min="7" max="7" width="15" bestFit="1" customWidth="1"/>
    <col min="8" max="8" width="12" customWidth="1"/>
    <col min="9" max="9" width="15" bestFit="1" customWidth="1"/>
    <col min="10" max="10" width="12" customWidth="1"/>
    <col min="11" max="11" width="15" bestFit="1" customWidth="1"/>
    <col min="12" max="12" width="12" customWidth="1"/>
    <col min="13" max="13" width="15" bestFit="1" customWidth="1"/>
    <col min="14" max="14" width="13" customWidth="1"/>
    <col min="15" max="15" width="15" bestFit="1" customWidth="1"/>
    <col min="16" max="16" width="13" customWidth="1"/>
    <col min="17" max="17" width="15" bestFit="1" customWidth="1"/>
    <col min="18" max="18" width="13" customWidth="1"/>
  </cols>
  <sheetData>
    <row r="3" spans="3:18" x14ac:dyDescent="0.3">
      <c r="C3" s="1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5" spans="3:18" x14ac:dyDescent="0.3">
      <c r="C5" t="s">
        <v>0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5</v>
      </c>
      <c r="P5" t="s">
        <v>17</v>
      </c>
      <c r="Q5" t="s">
        <v>18</v>
      </c>
      <c r="R5" t="s">
        <v>19</v>
      </c>
    </row>
    <row r="6" spans="3:18" x14ac:dyDescent="0.3"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</row>
    <row r="7" spans="3:18" x14ac:dyDescent="0.3">
      <c r="C7" t="s">
        <v>1</v>
      </c>
      <c r="D7">
        <f>33.8627-19.59</f>
        <v>14.272699999999997</v>
      </c>
      <c r="E7">
        <f>33.8627-19.59</f>
        <v>14.272699999999997</v>
      </c>
      <c r="F7">
        <v>21.404599999999999</v>
      </c>
      <c r="G7">
        <v>1.6000000000000001E-3</v>
      </c>
      <c r="H7">
        <f>94.64-93.01</f>
        <v>1.6299999999999955</v>
      </c>
      <c r="I7">
        <f>94.64-93.01</f>
        <v>1.6299999999999955</v>
      </c>
      <c r="J7" s="2">
        <f>148.6-94.64</f>
        <v>53.959999999999994</v>
      </c>
      <c r="K7">
        <f>148.6-94.64</f>
        <v>53.959999999999994</v>
      </c>
      <c r="L7">
        <f>148.6-94.64</f>
        <v>53.959999999999994</v>
      </c>
      <c r="M7">
        <f>148.6-94.64</f>
        <v>53.959999999999994</v>
      </c>
      <c r="N7">
        <f>442.01-151.9</f>
        <v>290.11</v>
      </c>
      <c r="O7">
        <f>442.01-309.1</f>
        <v>132.90999999999997</v>
      </c>
      <c r="P7">
        <f>442.01-309.1</f>
        <v>132.90999999999997</v>
      </c>
      <c r="Q7">
        <f>585.34-561.2</f>
        <v>24.139999999999986</v>
      </c>
      <c r="R7">
        <f>1012-561.2</f>
        <v>450.79999999999995</v>
      </c>
    </row>
  </sheetData>
  <mergeCells count="1">
    <mergeCell ref="C3:R3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B22B-7944-4BC1-BFF9-629EEB6D0BA3}">
  <dimension ref="A1:D18"/>
  <sheetViews>
    <sheetView tabSelected="1" workbookViewId="0"/>
  </sheetViews>
  <sheetFormatPr defaultRowHeight="14.4" x14ac:dyDescent="0.3"/>
  <cols>
    <col min="1" max="1" width="10" customWidth="1"/>
    <col min="3" max="3" width="9.88671875" customWidth="1"/>
    <col min="4" max="4" width="19.33203125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38</v>
      </c>
    </row>
    <row r="2" spans="1:4" x14ac:dyDescent="0.3">
      <c r="A2" s="6">
        <v>1</v>
      </c>
      <c r="B2" s="6">
        <v>2</v>
      </c>
    </row>
    <row r="3" spans="1:4" x14ac:dyDescent="0.3">
      <c r="A3" s="6">
        <v>2</v>
      </c>
      <c r="B3" s="6">
        <v>0.45420000000000016</v>
      </c>
    </row>
    <row r="4" spans="1:4" x14ac:dyDescent="0.3">
      <c r="A4" s="6">
        <v>3</v>
      </c>
      <c r="B4" s="6">
        <v>10.165500000000002</v>
      </c>
    </row>
    <row r="5" spans="1:4" x14ac:dyDescent="0.3">
      <c r="A5" s="6">
        <v>4</v>
      </c>
      <c r="B5" s="6">
        <v>31.57009</v>
      </c>
    </row>
    <row r="6" spans="1:4" x14ac:dyDescent="0.3">
      <c r="A6" s="6">
        <v>5</v>
      </c>
      <c r="B6" s="6">
        <v>31.570000000000007</v>
      </c>
    </row>
    <row r="7" spans="1:4" x14ac:dyDescent="0.3">
      <c r="A7" s="6">
        <v>6</v>
      </c>
      <c r="B7" s="6">
        <v>31.570000000000007</v>
      </c>
    </row>
    <row r="8" spans="1:4" x14ac:dyDescent="0.3">
      <c r="A8" s="6">
        <v>7</v>
      </c>
      <c r="B8" s="6">
        <v>1.6299999999999955</v>
      </c>
    </row>
    <row r="9" spans="1:4" x14ac:dyDescent="0.3">
      <c r="A9" s="6">
        <v>8</v>
      </c>
      <c r="B9" s="6">
        <v>1.6299999999999955</v>
      </c>
    </row>
    <row r="10" spans="1:4" x14ac:dyDescent="0.3">
      <c r="A10" s="6">
        <v>9</v>
      </c>
      <c r="B10" s="6">
        <v>1.6299999999999955</v>
      </c>
    </row>
    <row r="11" spans="1:4" x14ac:dyDescent="0.3">
      <c r="A11" s="6">
        <v>10</v>
      </c>
      <c r="B11" s="6">
        <v>1.6299999999999955</v>
      </c>
    </row>
    <row r="12" spans="1:4" x14ac:dyDescent="0.3">
      <c r="A12" s="6">
        <v>11</v>
      </c>
      <c r="B12" s="6">
        <v>3.3000000000000114</v>
      </c>
    </row>
    <row r="13" spans="1:4" x14ac:dyDescent="0.3">
      <c r="A13" s="6">
        <v>12</v>
      </c>
      <c r="B13" s="6">
        <v>134.40000000000003</v>
      </c>
    </row>
    <row r="14" spans="1:4" x14ac:dyDescent="0.3">
      <c r="A14" s="6">
        <v>13</v>
      </c>
      <c r="B14" s="6">
        <v>70.400000000000034</v>
      </c>
    </row>
    <row r="15" spans="1:4" x14ac:dyDescent="0.3">
      <c r="A15" s="6">
        <v>14</v>
      </c>
      <c r="B15" s="6">
        <v>119.19000000000005</v>
      </c>
    </row>
    <row r="16" spans="1:4" x14ac:dyDescent="0.3">
      <c r="A16" s="6">
        <v>15</v>
      </c>
      <c r="B16" s="6">
        <v>119.19000000000005</v>
      </c>
    </row>
    <row r="17" spans="1:4" x14ac:dyDescent="0.3">
      <c r="A17" s="6">
        <v>16</v>
      </c>
      <c r="C17" s="6">
        <f>_xlfn.FORECAST.ETS(A17,$B$2:$B$16,$A$2:$A$16,1,1)</f>
        <v>101.32821784931645</v>
      </c>
      <c r="D17" s="6">
        <f>_xlfn.FORECAST.ETS.CONFINT(A17,$B$2:$B$16,$A$2:$A$16,0.95,1,1)</f>
        <v>72.310188225094791</v>
      </c>
    </row>
    <row r="18" spans="1:4" x14ac:dyDescent="0.3">
      <c r="A18" s="6">
        <v>17</v>
      </c>
      <c r="C18" s="6">
        <f>_xlfn.FORECAST.ETS(A18,$B$2:$B$16,$A$2:$A$16,1,1)</f>
        <v>108.73608559780446</v>
      </c>
      <c r="D18" s="6">
        <f>_xlfn.FORECAST.ETS.CONFINT(A18,$B$2:$B$16,$A$2:$A$16,0.95,1,1)</f>
        <v>72.891001123289868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28F1-0C5A-46E5-BAD1-7B1FD26364AD}">
  <dimension ref="C3:R7"/>
  <sheetViews>
    <sheetView zoomScale="65" zoomScaleNormal="107" workbookViewId="0">
      <selection activeCell="D6" sqref="D6:R7"/>
    </sheetView>
  </sheetViews>
  <sheetFormatPr defaultColWidth="11.5546875" defaultRowHeight="14.4" x14ac:dyDescent="0.3"/>
  <cols>
    <col min="4" max="4" width="12" customWidth="1"/>
    <col min="5" max="5" width="15" bestFit="1" customWidth="1"/>
    <col min="6" max="6" width="12" customWidth="1"/>
    <col min="7" max="7" width="15" bestFit="1" customWidth="1"/>
    <col min="8" max="8" width="12" customWidth="1"/>
    <col min="9" max="9" width="15" bestFit="1" customWidth="1"/>
    <col min="10" max="10" width="12" customWidth="1"/>
    <col min="11" max="11" width="15" bestFit="1" customWidth="1"/>
    <col min="12" max="12" width="12" customWidth="1"/>
    <col min="13" max="13" width="15" bestFit="1" customWidth="1"/>
    <col min="14" max="14" width="13" customWidth="1"/>
    <col min="15" max="15" width="15" bestFit="1" customWidth="1"/>
    <col min="16" max="16" width="13" customWidth="1"/>
    <col min="17" max="17" width="15" bestFit="1" customWidth="1"/>
    <col min="18" max="18" width="13" customWidth="1"/>
  </cols>
  <sheetData>
    <row r="3" spans="3:18" x14ac:dyDescent="0.3">
      <c r="C3" s="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5" spans="3:18" x14ac:dyDescent="0.3">
      <c r="C5" s="6" t="s">
        <v>0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5</v>
      </c>
      <c r="P5" s="6" t="s">
        <v>17</v>
      </c>
      <c r="Q5" s="6" t="s">
        <v>18</v>
      </c>
      <c r="R5" s="6" t="s">
        <v>19</v>
      </c>
    </row>
    <row r="6" spans="3:18" x14ac:dyDescent="0.3">
      <c r="C6" s="6"/>
      <c r="D6" s="6">
        <v>1</v>
      </c>
      <c r="E6" s="6">
        <v>2</v>
      </c>
      <c r="F6" s="6">
        <v>3</v>
      </c>
      <c r="G6" s="6">
        <v>4</v>
      </c>
      <c r="H6" s="6">
        <v>5</v>
      </c>
      <c r="I6" s="6">
        <v>6</v>
      </c>
      <c r="J6" s="6">
        <v>7</v>
      </c>
      <c r="K6" s="6">
        <v>8</v>
      </c>
      <c r="L6" s="6">
        <v>9</v>
      </c>
      <c r="M6" s="6">
        <v>10</v>
      </c>
      <c r="N6" s="6">
        <v>11</v>
      </c>
      <c r="O6" s="6">
        <v>12</v>
      </c>
      <c r="P6" s="6">
        <v>13</v>
      </c>
      <c r="Q6" s="6">
        <v>14</v>
      </c>
      <c r="R6" s="6">
        <v>15</v>
      </c>
    </row>
    <row r="7" spans="3:18" x14ac:dyDescent="0.3">
      <c r="C7" s="6" t="s">
        <v>1</v>
      </c>
      <c r="D7" s="6">
        <v>2</v>
      </c>
      <c r="E7" s="6">
        <v>0.45420000000000016</v>
      </c>
      <c r="F7" s="6">
        <v>10.165500000000002</v>
      </c>
      <c r="G7" s="6">
        <v>31.57009</v>
      </c>
      <c r="H7" s="6">
        <v>31.570000000000007</v>
      </c>
      <c r="I7" s="6">
        <v>31.570000000000007</v>
      </c>
      <c r="J7" s="6">
        <v>1.6299999999999955</v>
      </c>
      <c r="K7" s="6">
        <v>1.6299999999999955</v>
      </c>
      <c r="L7" s="6">
        <v>1.6299999999999955</v>
      </c>
      <c r="M7" s="6">
        <v>1.6299999999999955</v>
      </c>
      <c r="N7" s="6">
        <v>3.3000000000000114</v>
      </c>
      <c r="O7" s="6">
        <v>134.40000000000003</v>
      </c>
      <c r="P7" s="6">
        <v>70.400000000000034</v>
      </c>
      <c r="Q7" s="6">
        <v>119.19000000000005</v>
      </c>
      <c r="R7" s="6">
        <v>119.19000000000005</v>
      </c>
    </row>
  </sheetData>
  <mergeCells count="1">
    <mergeCell ref="C3:R3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FAED-212D-4150-B366-06BD2EEA7457}">
  <dimension ref="B3:O20"/>
  <sheetViews>
    <sheetView zoomScale="70" workbookViewId="0">
      <selection activeCell="Q27" sqref="Q27"/>
    </sheetView>
  </sheetViews>
  <sheetFormatPr defaultRowHeight="14.4" x14ac:dyDescent="0.3"/>
  <sheetData>
    <row r="3" spans="2:15" x14ac:dyDescent="0.3">
      <c r="B3" t="s">
        <v>39</v>
      </c>
      <c r="O3" t="s">
        <v>40</v>
      </c>
    </row>
    <row r="20" spans="2:2" x14ac:dyDescent="0.3">
      <c r="B20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1-2</vt:lpstr>
      <vt:lpstr>Sheet4</vt:lpstr>
      <vt:lpstr>2-3</vt:lpstr>
      <vt:lpstr>Sheet3</vt:lpstr>
      <vt:lpstr>3-4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 Cruz</dc:creator>
  <cp:lastModifiedBy>Emiliano Lopez Mendez</cp:lastModifiedBy>
  <dcterms:created xsi:type="dcterms:W3CDTF">2023-09-04T16:57:48Z</dcterms:created>
  <dcterms:modified xsi:type="dcterms:W3CDTF">2024-09-05T01:05:28Z</dcterms:modified>
</cp:coreProperties>
</file>