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20" yWindow="-120" windowWidth="20736" windowHeight="11160"/>
  </bookViews>
  <sheets>
    <sheet name="Harga Jual " sheetId="11" r:id="rId1"/>
    <sheet name="akun" sheetId="1" r:id="rId2"/>
    <sheet name="Laporan Penjualan" sheetId="2" r:id="rId3"/>
    <sheet name="Kartu Stok" sheetId="3" r:id="rId4"/>
    <sheet name="Neraca April" sheetId="4" r:id="rId5"/>
    <sheet name="Jurnal" sheetId="5" r:id="rId6"/>
    <sheet name="Buku Besar" sheetId="6" r:id="rId7"/>
    <sheet name="Neraca Lajur" sheetId="7" r:id="rId8"/>
    <sheet name="Laba Rugi (Varcost)" sheetId="8" r:id="rId9"/>
    <sheet name="Laporan Neraca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3" l="1"/>
  <c r="C9" i="9"/>
  <c r="C8" i="9"/>
  <c r="C7" i="9"/>
  <c r="C6" i="9"/>
  <c r="B33" i="7"/>
  <c r="C33" i="7"/>
  <c r="E17" i="9"/>
  <c r="J7" i="8"/>
  <c r="I7" i="8"/>
  <c r="K8" i="8" s="1"/>
  <c r="E11" i="7"/>
  <c r="E10" i="7"/>
  <c r="E9" i="7"/>
  <c r="E8" i="7"/>
  <c r="E23" i="9"/>
  <c r="D17" i="9"/>
  <c r="E6" i="9"/>
  <c r="E14" i="9" s="1"/>
  <c r="D6" i="9"/>
  <c r="C21" i="9"/>
  <c r="B21" i="9"/>
  <c r="C20" i="9"/>
  <c r="B20" i="9"/>
  <c r="C18" i="9"/>
  <c r="B18" i="9"/>
  <c r="C17" i="9"/>
  <c r="B17" i="9"/>
  <c r="B9" i="9"/>
  <c r="B8" i="9"/>
  <c r="B7" i="9"/>
  <c r="B6" i="9"/>
  <c r="C8" i="11"/>
  <c r="E8" i="11" s="1"/>
  <c r="E6" i="3"/>
  <c r="J5" i="3"/>
  <c r="H7" i="8"/>
  <c r="G7" i="8"/>
  <c r="F7" i="8"/>
  <c r="H6" i="8"/>
  <c r="G6" i="8"/>
  <c r="F6" i="8"/>
  <c r="I5" i="8"/>
  <c r="H5" i="8"/>
  <c r="G5" i="8"/>
  <c r="F5" i="8"/>
  <c r="E5" i="8"/>
  <c r="I11" i="8"/>
  <c r="J17" i="8"/>
  <c r="I20" i="8"/>
  <c r="I19" i="8"/>
  <c r="C20" i="8"/>
  <c r="C19" i="8"/>
  <c r="I16" i="8"/>
  <c r="I15" i="8"/>
  <c r="I14" i="8"/>
  <c r="I13" i="8"/>
  <c r="I12" i="8"/>
  <c r="C16" i="8"/>
  <c r="C15" i="8"/>
  <c r="C14" i="8"/>
  <c r="C13" i="8"/>
  <c r="C12" i="8"/>
  <c r="C11" i="8"/>
  <c r="A32" i="7"/>
  <c r="A30" i="7"/>
  <c r="A28" i="7"/>
  <c r="A26" i="7"/>
  <c r="A24" i="7"/>
  <c r="A22" i="7"/>
  <c r="A18" i="7"/>
  <c r="B11" i="7"/>
  <c r="A5" i="7"/>
  <c r="A4" i="7"/>
  <c r="A3" i="7"/>
  <c r="E36" i="6"/>
  <c r="B36" i="6"/>
  <c r="A36" i="6"/>
  <c r="E28" i="6"/>
  <c r="A28" i="6"/>
  <c r="B28" i="6"/>
  <c r="D225" i="6"/>
  <c r="F225" i="6" s="1"/>
  <c r="B32" i="7" s="1"/>
  <c r="B225" i="6"/>
  <c r="A225" i="6"/>
  <c r="D218" i="6"/>
  <c r="F218" i="6" s="1"/>
  <c r="B31" i="7" s="1"/>
  <c r="B218" i="6"/>
  <c r="A31" i="7" s="1"/>
  <c r="A218" i="6"/>
  <c r="D211" i="6"/>
  <c r="F211" i="6" s="1"/>
  <c r="B30" i="7" s="1"/>
  <c r="B211" i="6"/>
  <c r="A211" i="6"/>
  <c r="D204" i="6"/>
  <c r="F204" i="6" s="1"/>
  <c r="B29" i="7" s="1"/>
  <c r="B204" i="6"/>
  <c r="A29" i="7" s="1"/>
  <c r="A204" i="6"/>
  <c r="D197" i="6"/>
  <c r="F197" i="6" s="1"/>
  <c r="B28" i="7" s="1"/>
  <c r="B197" i="6"/>
  <c r="A197" i="6"/>
  <c r="D190" i="6"/>
  <c r="F190" i="6" s="1"/>
  <c r="B27" i="7" s="1"/>
  <c r="B190" i="6"/>
  <c r="A27" i="7" s="1"/>
  <c r="A190" i="6"/>
  <c r="D183" i="6"/>
  <c r="F183" i="6" s="1"/>
  <c r="B26" i="7" s="1"/>
  <c r="B183" i="6"/>
  <c r="A183" i="6"/>
  <c r="D176" i="6"/>
  <c r="F176" i="6" s="1"/>
  <c r="B25" i="7" s="1"/>
  <c r="B176" i="6"/>
  <c r="A25" i="7" s="1"/>
  <c r="A176" i="6"/>
  <c r="D169" i="6"/>
  <c r="F169" i="6" s="1"/>
  <c r="B24" i="7" s="1"/>
  <c r="B169" i="6"/>
  <c r="A169" i="6"/>
  <c r="B162" i="6"/>
  <c r="A23" i="7" s="1"/>
  <c r="D162" i="6"/>
  <c r="F162" i="6" s="1"/>
  <c r="B23" i="7" s="1"/>
  <c r="A162" i="6"/>
  <c r="D155" i="6"/>
  <c r="F155" i="6" s="1"/>
  <c r="B22" i="7" s="1"/>
  <c r="B155" i="6"/>
  <c r="A155" i="6"/>
  <c r="D148" i="6"/>
  <c r="F148" i="6" s="1"/>
  <c r="B21" i="7" s="1"/>
  <c r="B148" i="6"/>
  <c r="A21" i="7" s="1"/>
  <c r="A148" i="6"/>
  <c r="E141" i="6"/>
  <c r="G141" i="6" s="1"/>
  <c r="C20" i="7" s="1"/>
  <c r="B141" i="6"/>
  <c r="A20" i="7" s="1"/>
  <c r="A141" i="6"/>
  <c r="E134" i="6"/>
  <c r="G134" i="6" s="1"/>
  <c r="C19" i="7" s="1"/>
  <c r="B134" i="6"/>
  <c r="A19" i="7" s="1"/>
  <c r="A134" i="6"/>
  <c r="E127" i="6"/>
  <c r="G127" i="6" s="1"/>
  <c r="C18" i="7" s="1"/>
  <c r="B127" i="6"/>
  <c r="A127" i="6"/>
  <c r="B120" i="6"/>
  <c r="A17" i="7" s="1"/>
  <c r="A120" i="6"/>
  <c r="E120" i="6"/>
  <c r="G120" i="6" s="1"/>
  <c r="C17" i="7" s="1"/>
  <c r="E113" i="6"/>
  <c r="B113" i="6"/>
  <c r="A16" i="7" s="1"/>
  <c r="A113" i="6"/>
  <c r="E112" i="6"/>
  <c r="G112" i="6" s="1"/>
  <c r="D106" i="6"/>
  <c r="B106" i="6"/>
  <c r="A15" i="7" s="1"/>
  <c r="A106" i="6"/>
  <c r="D105" i="6"/>
  <c r="F105" i="6" s="1"/>
  <c r="E99" i="6"/>
  <c r="B99" i="6"/>
  <c r="A14" i="7" s="1"/>
  <c r="A99" i="6"/>
  <c r="E98" i="6"/>
  <c r="G98" i="6" s="1"/>
  <c r="G99" i="6" s="1"/>
  <c r="C14" i="7" s="1"/>
  <c r="D92" i="6"/>
  <c r="B92" i="6"/>
  <c r="A13" i="7" s="1"/>
  <c r="A92" i="6"/>
  <c r="D91" i="6"/>
  <c r="F91" i="6" s="1"/>
  <c r="E85" i="6"/>
  <c r="B85" i="6"/>
  <c r="A12" i="7" s="1"/>
  <c r="A85" i="6"/>
  <c r="E84" i="6"/>
  <c r="G84" i="6" s="1"/>
  <c r="D78" i="6"/>
  <c r="B78" i="6"/>
  <c r="A11" i="7" s="1"/>
  <c r="A78" i="6"/>
  <c r="D77" i="6"/>
  <c r="F77" i="6" s="1"/>
  <c r="F78" i="6" s="1"/>
  <c r="B71" i="6"/>
  <c r="A10" i="7" s="1"/>
  <c r="A71" i="6"/>
  <c r="E71" i="6"/>
  <c r="E70" i="6"/>
  <c r="G70" i="6" s="1"/>
  <c r="G71" i="6" s="1"/>
  <c r="C10" i="7" s="1"/>
  <c r="E64" i="6"/>
  <c r="B64" i="6"/>
  <c r="A9" i="7" s="1"/>
  <c r="A64" i="6"/>
  <c r="E63" i="6"/>
  <c r="G63" i="6" s="1"/>
  <c r="E57" i="6"/>
  <c r="B57" i="6"/>
  <c r="A8" i="7" s="1"/>
  <c r="A57" i="6"/>
  <c r="E56" i="6"/>
  <c r="G56" i="6" s="1"/>
  <c r="E50" i="6"/>
  <c r="B50" i="6"/>
  <c r="A7" i="7" s="1"/>
  <c r="A50" i="6"/>
  <c r="E49" i="6"/>
  <c r="G49" i="6" s="1"/>
  <c r="D43" i="6"/>
  <c r="B43" i="6"/>
  <c r="A6" i="7" s="1"/>
  <c r="A43" i="6"/>
  <c r="D42" i="6"/>
  <c r="F42" i="6" s="1"/>
  <c r="B4" i="4"/>
  <c r="D35" i="6"/>
  <c r="B35" i="6"/>
  <c r="A35" i="6"/>
  <c r="D34" i="6"/>
  <c r="F34" i="6" s="1"/>
  <c r="D26" i="6"/>
  <c r="F26" i="6" s="1"/>
  <c r="B26" i="6"/>
  <c r="B34" i="6" s="1"/>
  <c r="B42" i="6" s="1"/>
  <c r="B49" i="6" s="1"/>
  <c r="B56" i="6" s="1"/>
  <c r="B63" i="6" s="1"/>
  <c r="B70" i="6" s="1"/>
  <c r="B77" i="6" s="1"/>
  <c r="B84" i="6" s="1"/>
  <c r="B91" i="6" s="1"/>
  <c r="B98" i="6" s="1"/>
  <c r="B105" i="6" s="1"/>
  <c r="B112" i="6" s="1"/>
  <c r="B119" i="6" s="1"/>
  <c r="B126" i="6" s="1"/>
  <c r="B133" i="6" s="1"/>
  <c r="B140" i="6" s="1"/>
  <c r="B147" i="6" s="1"/>
  <c r="B154" i="6" s="1"/>
  <c r="B161" i="6" s="1"/>
  <c r="B168" i="6" s="1"/>
  <c r="B175" i="6" s="1"/>
  <c r="B182" i="6" s="1"/>
  <c r="B189" i="6" s="1"/>
  <c r="B196" i="6" s="1"/>
  <c r="B203" i="6" s="1"/>
  <c r="B210" i="6" s="1"/>
  <c r="B217" i="6" s="1"/>
  <c r="B224" i="6" s="1"/>
  <c r="A26" i="6"/>
  <c r="A34" i="6" s="1"/>
  <c r="A42" i="6" s="1"/>
  <c r="A49" i="6" s="1"/>
  <c r="A56" i="6" s="1"/>
  <c r="A63" i="6" s="1"/>
  <c r="A70" i="6" s="1"/>
  <c r="A77" i="6" s="1"/>
  <c r="A84" i="6" s="1"/>
  <c r="A91" i="6" s="1"/>
  <c r="A98" i="6" s="1"/>
  <c r="A105" i="6" s="1"/>
  <c r="A112" i="6" s="1"/>
  <c r="A119" i="6" s="1"/>
  <c r="A126" i="6" s="1"/>
  <c r="A133" i="6" s="1"/>
  <c r="A140" i="6" s="1"/>
  <c r="A147" i="6" s="1"/>
  <c r="A154" i="6" s="1"/>
  <c r="A161" i="6" s="1"/>
  <c r="A168" i="6" s="1"/>
  <c r="A175" i="6" s="1"/>
  <c r="A182" i="6" s="1"/>
  <c r="A189" i="6" s="1"/>
  <c r="A196" i="6" s="1"/>
  <c r="A203" i="6" s="1"/>
  <c r="A210" i="6" s="1"/>
  <c r="A217" i="6" s="1"/>
  <c r="A224" i="6" s="1"/>
  <c r="D27" i="6"/>
  <c r="B27" i="6"/>
  <c r="A27" i="6"/>
  <c r="E20" i="6"/>
  <c r="E19" i="6"/>
  <c r="E18" i="6"/>
  <c r="E17" i="6"/>
  <c r="A17" i="6"/>
  <c r="A18" i="6" s="1"/>
  <c r="A19" i="6" s="1"/>
  <c r="A20" i="6" s="1"/>
  <c r="E16" i="6"/>
  <c r="B16" i="6"/>
  <c r="B17" i="6" s="1"/>
  <c r="B18" i="6" s="1"/>
  <c r="B19" i="6" s="1"/>
  <c r="B20" i="6" s="1"/>
  <c r="E15" i="6"/>
  <c r="B15" i="6"/>
  <c r="E14" i="6"/>
  <c r="B14" i="6"/>
  <c r="A14" i="6"/>
  <c r="A15" i="6" s="1"/>
  <c r="A16" i="6" s="1"/>
  <c r="E13" i="6"/>
  <c r="B13" i="6"/>
  <c r="A13" i="6"/>
  <c r="E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E7" i="6"/>
  <c r="B7" i="6"/>
  <c r="A7" i="6"/>
  <c r="D6" i="6"/>
  <c r="B6" i="6"/>
  <c r="A6" i="6"/>
  <c r="D5" i="6"/>
  <c r="F5" i="6" s="1"/>
  <c r="E43" i="5"/>
  <c r="E51" i="5"/>
  <c r="E49" i="5"/>
  <c r="E35" i="5"/>
  <c r="E33" i="5"/>
  <c r="E31" i="5"/>
  <c r="E29" i="5"/>
  <c r="E41" i="5"/>
  <c r="E39" i="5"/>
  <c r="E37" i="5"/>
  <c r="E6" i="5"/>
  <c r="E23" i="5" s="1"/>
  <c r="D5" i="5"/>
  <c r="D23" i="5"/>
  <c r="D52" i="5"/>
  <c r="E47" i="5"/>
  <c r="E45" i="5"/>
  <c r="E18" i="5"/>
  <c r="E16" i="5"/>
  <c r="E14" i="5"/>
  <c r="E12" i="5"/>
  <c r="E10" i="5"/>
  <c r="E8" i="5"/>
  <c r="E4" i="5"/>
  <c r="E27" i="5"/>
  <c r="C17" i="4"/>
  <c r="B17" i="4"/>
  <c r="J17" i="3"/>
  <c r="J29" i="3"/>
  <c r="J41" i="3"/>
  <c r="F42" i="3"/>
  <c r="E42" i="3"/>
  <c r="E45" i="3" s="1"/>
  <c r="F30" i="3"/>
  <c r="E30" i="3"/>
  <c r="E33" i="3" s="1"/>
  <c r="H18" i="3"/>
  <c r="H22" i="3" s="1"/>
  <c r="F18" i="3"/>
  <c r="G18" i="3" s="1"/>
  <c r="E18" i="3"/>
  <c r="E21" i="3" s="1"/>
  <c r="H6" i="3"/>
  <c r="H10" i="3" s="1"/>
  <c r="F6" i="3"/>
  <c r="G6" i="3" s="1"/>
  <c r="G9" i="3" s="1"/>
  <c r="E6" i="8" s="1"/>
  <c r="E7" i="8" s="1"/>
  <c r="E9" i="3"/>
  <c r="B44" i="3"/>
  <c r="H42" i="3"/>
  <c r="H46" i="3" s="1"/>
  <c r="G42" i="3"/>
  <c r="G45" i="3" s="1"/>
  <c r="D41" i="3"/>
  <c r="D44" i="3" s="1"/>
  <c r="D32" i="3"/>
  <c r="B32" i="3"/>
  <c r="D29" i="3"/>
  <c r="B20" i="3"/>
  <c r="I18" i="3"/>
  <c r="D17" i="3"/>
  <c r="D20" i="3" s="1"/>
  <c r="B8" i="3"/>
  <c r="I6" i="3"/>
  <c r="D5" i="3"/>
  <c r="D8" i="3" s="1"/>
  <c r="J6" i="2"/>
  <c r="J7" i="2"/>
  <c r="J5" i="2"/>
  <c r="J4" i="2"/>
  <c r="E13" i="2"/>
  <c r="E12" i="2"/>
  <c r="E11" i="2"/>
  <c r="E10" i="2"/>
  <c r="E9" i="2"/>
  <c r="E8" i="2"/>
  <c r="E7" i="2"/>
  <c r="E6" i="2"/>
  <c r="E5" i="2"/>
  <c r="E4" i="2"/>
  <c r="E24" i="9" l="1"/>
  <c r="C14" i="9"/>
  <c r="C19" i="9"/>
  <c r="C22" i="9"/>
  <c r="I6" i="8"/>
  <c r="E8" i="8"/>
  <c r="F106" i="6"/>
  <c r="B15" i="7" s="1"/>
  <c r="G113" i="6"/>
  <c r="C16" i="7" s="1"/>
  <c r="G85" i="6"/>
  <c r="C12" i="7" s="1"/>
  <c r="F92" i="6"/>
  <c r="B13" i="7" s="1"/>
  <c r="F27" i="6"/>
  <c r="F28" i="6" s="1"/>
  <c r="B4" i="7" s="1"/>
  <c r="G57" i="6"/>
  <c r="C8" i="7" s="1"/>
  <c r="G64" i="6"/>
  <c r="C9" i="7" s="1"/>
  <c r="F35" i="6"/>
  <c r="F36" i="6" s="1"/>
  <c r="B5" i="7" s="1"/>
  <c r="F43" i="6"/>
  <c r="B6" i="7" s="1"/>
  <c r="G50" i="6"/>
  <c r="C7" i="7" s="1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B3" i="7" s="1"/>
  <c r="E52" i="5"/>
  <c r="H30" i="3"/>
  <c r="H34" i="3" s="1"/>
  <c r="G30" i="3"/>
  <c r="G33" i="3" s="1"/>
  <c r="J6" i="3"/>
  <c r="J10" i="3" s="1"/>
  <c r="J18" i="3"/>
  <c r="J22" i="3" s="1"/>
  <c r="J42" i="3"/>
  <c r="J46" i="3" s="1"/>
  <c r="J30" i="3"/>
  <c r="J34" i="3" s="1"/>
  <c r="J8" i="2"/>
  <c r="E14" i="2"/>
  <c r="C23" i="9" l="1"/>
  <c r="C24" i="9"/>
  <c r="D27" i="9"/>
  <c r="I8" i="8"/>
  <c r="G8" i="8"/>
  <c r="G16" i="8" s="1"/>
  <c r="H8" i="8"/>
  <c r="F8" i="8"/>
  <c r="H19" i="8" l="1"/>
  <c r="H20" i="8"/>
  <c r="E11" i="8"/>
  <c r="E20" i="8"/>
  <c r="E19" i="8"/>
  <c r="G11" i="8"/>
  <c r="G20" i="8"/>
  <c r="G19" i="8"/>
  <c r="F19" i="8"/>
  <c r="F20" i="8"/>
  <c r="H16" i="8"/>
  <c r="H12" i="8"/>
  <c r="H15" i="8"/>
  <c r="H13" i="8"/>
  <c r="H14" i="8"/>
  <c r="H11" i="8"/>
  <c r="F12" i="8"/>
  <c r="F11" i="8"/>
  <c r="F15" i="8"/>
  <c r="F13" i="8"/>
  <c r="F16" i="8"/>
  <c r="F14" i="8"/>
  <c r="G13" i="8"/>
  <c r="G15" i="8"/>
  <c r="G12" i="8"/>
  <c r="G14" i="8"/>
  <c r="E13" i="8"/>
  <c r="E16" i="8"/>
  <c r="E15" i="8"/>
  <c r="E12" i="8"/>
  <c r="E14" i="8"/>
  <c r="F21" i="8" l="1"/>
  <c r="H21" i="8"/>
  <c r="G21" i="8"/>
  <c r="E17" i="8"/>
  <c r="G17" i="8"/>
  <c r="E21" i="8"/>
  <c r="H17" i="8"/>
  <c r="H22" i="8" s="1"/>
  <c r="H23" i="8" s="1"/>
  <c r="F17" i="8"/>
  <c r="F22" i="8" s="1"/>
  <c r="F23" i="8" s="1"/>
  <c r="E22" i="8" l="1"/>
  <c r="E23" i="8" s="1"/>
  <c r="G22" i="8"/>
  <c r="G23" i="8" s="1"/>
  <c r="I22" i="8"/>
  <c r="J23" i="8" s="1"/>
  <c r="I21" i="8"/>
  <c r="I17" i="8"/>
  <c r="I23" i="8" l="1"/>
</calcChain>
</file>

<file path=xl/sharedStrings.xml><?xml version="1.0" encoding="utf-8"?>
<sst xmlns="http://schemas.openxmlformats.org/spreadsheetml/2006/main" count="698" uniqueCount="198">
  <si>
    <t>AKTIVA LANCAR</t>
  </si>
  <si>
    <t>NERACA</t>
  </si>
  <si>
    <t>Debet</t>
  </si>
  <si>
    <t>Kas</t>
  </si>
  <si>
    <t>Persediaan Barang Dagang</t>
  </si>
  <si>
    <t>AKTIVA TETAP</t>
  </si>
  <si>
    <t>Kredit</t>
  </si>
  <si>
    <t>Peralatan</t>
  </si>
  <si>
    <t>KEWAJIBAN</t>
  </si>
  <si>
    <t>Kewajiban Lancar</t>
  </si>
  <si>
    <t>Utang Ushaa</t>
  </si>
  <si>
    <t>EKUITAS</t>
  </si>
  <si>
    <t>Modal Pemilik</t>
  </si>
  <si>
    <t>Modal KPSBU</t>
  </si>
  <si>
    <t>PENJUALAN</t>
  </si>
  <si>
    <t>LABA RUGI</t>
  </si>
  <si>
    <t>Penjualan</t>
  </si>
  <si>
    <t>Penjualan Susu Murni</t>
  </si>
  <si>
    <t>Penjualan Yoghurt 1 Liter</t>
  </si>
  <si>
    <t>HARGA POKOK PENJUALAN</t>
  </si>
  <si>
    <t>Harga Pokok Penjualan</t>
  </si>
  <si>
    <t>Harga Pokok Penjualan Susu Murni</t>
  </si>
  <si>
    <t>Harga Pokok Penjualan Yoghurt 1 Liter</t>
  </si>
  <si>
    <t>BEBAN OPERASIONAL</t>
  </si>
  <si>
    <t>Beban Tetap</t>
  </si>
  <si>
    <t>Beban Listrik,Air&amp;Telepon</t>
  </si>
  <si>
    <t>Beban Perlengkapan Kantor</t>
  </si>
  <si>
    <t>Beban Perlengkapan Toko</t>
  </si>
  <si>
    <t>Beban Iklan</t>
  </si>
  <si>
    <t xml:space="preserve">Beban Penyusutan Peralatan Kantor </t>
  </si>
  <si>
    <t>Beban Penyusutan Peralatan Toko</t>
  </si>
  <si>
    <t>Beban Variabel</t>
  </si>
  <si>
    <t>Beban Pemasaran Variabel</t>
  </si>
  <si>
    <t>Beban Administrasi dan Umum Variabel</t>
  </si>
  <si>
    <t>Koperasi Pengolah Susu Bandung Utara</t>
  </si>
  <si>
    <t>Susu Murni</t>
  </si>
  <si>
    <t xml:space="preserve">Susu Pateurisasi Strawberry </t>
  </si>
  <si>
    <t>Susu Pateurisasi Coklat</t>
  </si>
  <si>
    <t>Susu Pasteurisasi Vanila</t>
  </si>
  <si>
    <t>Yoghurt Mocca</t>
  </si>
  <si>
    <t>Yoghurt Strawberry</t>
  </si>
  <si>
    <t xml:space="preserve">Yoghurt Durian </t>
  </si>
  <si>
    <t>Yoghurt Anggur</t>
  </si>
  <si>
    <t>Yoghurt Melon</t>
  </si>
  <si>
    <t>Yoghurt 1 Liter</t>
  </si>
  <si>
    <t xml:space="preserve">TOTAL </t>
  </si>
  <si>
    <t>Laporan Penjualan Toko</t>
  </si>
  <si>
    <t xml:space="preserve">Susu Pateurisasi </t>
  </si>
  <si>
    <t>Yoghurt 180ml</t>
  </si>
  <si>
    <t>Produksi ngambil dari data target produksinya INTAN</t>
  </si>
  <si>
    <t>Tanggal</t>
  </si>
  <si>
    <t>Produksi</t>
  </si>
  <si>
    <t>Saldo</t>
  </si>
  <si>
    <t>Unit</t>
  </si>
  <si>
    <t>Harga/Cup</t>
  </si>
  <si>
    <t>Total</t>
  </si>
  <si>
    <t>Saldo Pembelian</t>
  </si>
  <si>
    <t xml:space="preserve">Saldo Penjualan </t>
  </si>
  <si>
    <t>Saldo Akhir</t>
  </si>
  <si>
    <t>Harga/Liter</t>
  </si>
  <si>
    <t>Penjualan Susu Pasteurisasi</t>
  </si>
  <si>
    <t>Penjualan Yoghurt 180ml</t>
  </si>
  <si>
    <t>Nama Akun</t>
  </si>
  <si>
    <t>akun 1,2,3</t>
  </si>
  <si>
    <t>Persediaan Barang Dagang Susu Murni</t>
  </si>
  <si>
    <t>Persediaan Barang Dagang Susu Pateurisasi</t>
  </si>
  <si>
    <t>Persediaan Barang Dagang Yoghurt 180ml</t>
  </si>
  <si>
    <t>Persediaan Barang Dagang Yoghurt 1 Liter</t>
  </si>
  <si>
    <t>Perlengkapan Kantor</t>
  </si>
  <si>
    <t xml:space="preserve">Perlengkapan Toko </t>
  </si>
  <si>
    <t>Peralatan Toko</t>
  </si>
  <si>
    <t>Peralatan Kantor</t>
  </si>
  <si>
    <t>Modal</t>
  </si>
  <si>
    <t>Utang Usaha</t>
  </si>
  <si>
    <t>Neraca saldo penjualan toko april (bulan sebelumnya) / saldo awal MEI</t>
  </si>
  <si>
    <t>TOTAL</t>
  </si>
  <si>
    <t>akun 4,5 jangan dimasukin</t>
  </si>
  <si>
    <t>JURNAL</t>
  </si>
  <si>
    <t>JURNAL UNTUK JURNAL UMUM NERACA (BEBAN-BEBAN)</t>
  </si>
  <si>
    <t>Keterangan</t>
  </si>
  <si>
    <t>ref</t>
  </si>
  <si>
    <t>debet</t>
  </si>
  <si>
    <t>kredit</t>
  </si>
  <si>
    <t>udah ditambah sama laba</t>
  </si>
  <si>
    <t>HPP harga asli kita beli (kartu stok)</t>
  </si>
  <si>
    <t xml:space="preserve">HARGA ASLI </t>
  </si>
  <si>
    <t>susu murni</t>
  </si>
  <si>
    <t>7rb</t>
  </si>
  <si>
    <t>susu pasteurisasi</t>
  </si>
  <si>
    <t>4rb</t>
  </si>
  <si>
    <t>yoghurt 180 ml (yang banyak rasa)</t>
  </si>
  <si>
    <t>5rb</t>
  </si>
  <si>
    <t>yoghurt 1 liter</t>
  </si>
  <si>
    <t>25rb</t>
  </si>
  <si>
    <t>Buku Besar</t>
  </si>
  <si>
    <t>tanggal</t>
  </si>
  <si>
    <t>keterangan</t>
  </si>
  <si>
    <t>debit</t>
  </si>
  <si>
    <t>saldo</t>
  </si>
  <si>
    <t>Penjualan Susu Pateurisasi</t>
  </si>
  <si>
    <t>Harga Pokok Penjualan Susu Pasteurisasi</t>
  </si>
  <si>
    <t>Persediaan Barang Dagang Susu Pasteurisasi</t>
  </si>
  <si>
    <t>Harga Pokok Penjualan Yoghurt 180ml</t>
  </si>
  <si>
    <t>Persediaan Barang Dagang Susu Sapi</t>
  </si>
  <si>
    <t>Beban listrik,air&amp;telepon</t>
  </si>
  <si>
    <t>Perlengkapan Toko</t>
  </si>
  <si>
    <t>ambil dari transaksi pembelian manda(?)</t>
  </si>
  <si>
    <t xml:space="preserve">Persediaan Barang Dagang </t>
  </si>
  <si>
    <t xml:space="preserve">Peralatan Toko </t>
  </si>
  <si>
    <t>Perlengkapan</t>
  </si>
  <si>
    <t xml:space="preserve">Penjualan Susu Pasteurisasi </t>
  </si>
  <si>
    <t>Penjualan Susu Sapi</t>
  </si>
  <si>
    <t>Harga Pokok Penjualan Pasteurisasi</t>
  </si>
  <si>
    <t>Harga Pokok Penjualan Susu Sapi</t>
  </si>
  <si>
    <t>Akumulasi Penyusutan Peralatan Kantor</t>
  </si>
  <si>
    <t>Akumulasi Penyusutan Peralatan Toko</t>
  </si>
  <si>
    <t>Saldo Awal (saldo akhir bln sblmny)</t>
  </si>
  <si>
    <t>Persediaan Barang Dagang Susu Pateurisasi                                                                                                                                     1313</t>
  </si>
  <si>
    <t>Persediaan Barang Dagang Susu Murni                                                                                                                                               1312</t>
  </si>
  <si>
    <t>Persediaan Barang Dagang                                                                                                                                                                        1311</t>
  </si>
  <si>
    <t>Perlengkapan Toko                                                                                                                                                                                      1222</t>
  </si>
  <si>
    <t>Perlengkapan Kantor                                                                                                                                                                                  1221</t>
  </si>
  <si>
    <t>kas                                                                                                                                                                                                                       1111</t>
  </si>
  <si>
    <t>Peralatan Kantor                                                                                                                                                                                              1221</t>
  </si>
  <si>
    <t>Persediaan Barang Dagang Yoghurt 1 Liter                                                                                                                                                1315</t>
  </si>
  <si>
    <t>Persediaan Barang Dagang Yoghurt 180ml                                                                                                                                               1314</t>
  </si>
  <si>
    <t>Akumulasi Penyusutan Peralatan Kantor                                                                                                                                                    1222</t>
  </si>
  <si>
    <t>Peralatan Toko                                                                                                                                                                                                   1223</t>
  </si>
  <si>
    <t>Akm. Penyusutan Peralatan Kantor</t>
  </si>
  <si>
    <t>Akm. Penyusutan Peralatan Toko</t>
  </si>
  <si>
    <t>Akumulasi Penyusutan Peralatan Toko                                                                                                                                                       1224</t>
  </si>
  <si>
    <t>Utang Usaha                                                                                                                                                                                                      2111</t>
  </si>
  <si>
    <t>Modal KPSBU                                                                                                                                                                                                      3111</t>
  </si>
  <si>
    <t>Penjualan Susu Murni                                                                                                                                                                                         4111</t>
  </si>
  <si>
    <t>Penjualan Susu Pateurisasi                                                                                                                                                                                4112</t>
  </si>
  <si>
    <t>Penjualan Yoghurt 180ml                                                                                                                                                                                    4113</t>
  </si>
  <si>
    <t>Penjualan Yoghurt 1 Liter                                                                                                                                                                                    4114</t>
  </si>
  <si>
    <t>Harga Pokok Penjualan Susu Murni                                                                                                                                                                  6111</t>
  </si>
  <si>
    <t>Harga Pokok Penjualan Susu Pateurisasi                                                                                                                                                         6112</t>
  </si>
  <si>
    <t>Harga Pokok Penjualan Yoghurt 180ml                                                                                                                                                             6113</t>
  </si>
  <si>
    <t>Harga Pokok Penjualan Yoghurt 1 Liter                                                                                                                                                             6114</t>
  </si>
  <si>
    <t>Beban Listrik, Air&amp;Listrik                                                                                                                                                                                      5111</t>
  </si>
  <si>
    <t>Beban Iklan                                                                                                                                                                                                             5112</t>
  </si>
  <si>
    <t>Beban Perlengkapan Kantor                                                                                                                                                                                5113</t>
  </si>
  <si>
    <t>Beban Penyusutan Peralatan Kantor                                                                                                                                                                 5114</t>
  </si>
  <si>
    <t>Beban Perlengkapan Toko                                                                                                                                                                                   5115</t>
  </si>
  <si>
    <t>Beban Penyusutan Peralatan Toko                                                                                                                                                                    5116</t>
  </si>
  <si>
    <t>Beban Pemasaran Variabel                                                                                                                                                                                 5121</t>
  </si>
  <si>
    <t>Beban Administrasi dan Umum Variabel                                                                                                                                                                               5122</t>
  </si>
  <si>
    <t>Neraca saldo penjualan</t>
  </si>
  <si>
    <t xml:space="preserve">contoh dari pa boing </t>
  </si>
  <si>
    <t>Susu 
Murni</t>
  </si>
  <si>
    <t>Susu 
Pasteurisasi</t>
  </si>
  <si>
    <t>jurnal</t>
  </si>
  <si>
    <t>kartu stok penjualan</t>
  </si>
  <si>
    <t>untuk tau kontribusi beban-beban</t>
  </si>
  <si>
    <t>Laba Kotor</t>
  </si>
  <si>
    <t>Kontribusi</t>
  </si>
  <si>
    <t>neraca lajur</t>
  </si>
  <si>
    <t>Laba Bersih</t>
  </si>
  <si>
    <t>Susu 
Sapi</t>
  </si>
  <si>
    <t>Youghurt 180ml</t>
  </si>
  <si>
    <t>Youghurt 1 Liter</t>
  </si>
  <si>
    <t>GADIPAKE</t>
  </si>
  <si>
    <t>DIPAKE</t>
  </si>
  <si>
    <t>perproduk</t>
  </si>
  <si>
    <t>perasa</t>
  </si>
  <si>
    <t>DARI MANDA</t>
  </si>
  <si>
    <t>LR</t>
  </si>
  <si>
    <t>LR var</t>
  </si>
  <si>
    <t>Total Beban Tetap</t>
  </si>
  <si>
    <t>Total Beban Variabel</t>
  </si>
  <si>
    <t>Total Beban-Beban</t>
  </si>
  <si>
    <t>Neraca (Laporan)</t>
  </si>
  <si>
    <t>ASET/AKTIVA</t>
  </si>
  <si>
    <t>UTANG/KEWAJIBAN</t>
  </si>
  <si>
    <t xml:space="preserve">Aktiva Lancar : </t>
  </si>
  <si>
    <t>Utang jangka pendek :</t>
  </si>
  <si>
    <t xml:space="preserve">Total Aktiva Lancar </t>
  </si>
  <si>
    <t>Total Utang</t>
  </si>
  <si>
    <t>Aktiva Tetap :</t>
  </si>
  <si>
    <t>Modal :</t>
  </si>
  <si>
    <t xml:space="preserve">Total Aktiva Tetap </t>
  </si>
  <si>
    <t>Total Modal</t>
  </si>
  <si>
    <t xml:space="preserve">Total Aktiva </t>
  </si>
  <si>
    <t>Total Utang&amp;Modal</t>
  </si>
  <si>
    <t>Kata pa boing ditaro dimaster data</t>
  </si>
  <si>
    <t>Harga Pokok Penjualan/Unit</t>
  </si>
  <si>
    <t>Margin Keuntungan</t>
  </si>
  <si>
    <t>Harga Jual</t>
  </si>
  <si>
    <t>HPP</t>
  </si>
  <si>
    <t>unit</t>
  </si>
  <si>
    <t>yoghurt 180 ml</t>
  </si>
  <si>
    <t>yoghurt 1 Liter</t>
  </si>
  <si>
    <t>ngambil data dari target produksi intan</t>
  </si>
  <si>
    <t>RUMUS HARGA JUAL</t>
  </si>
  <si>
    <t>HPP/UNIT+(HPP/UNIT*MARGIN)</t>
  </si>
  <si>
    <t>hpp/unit * (100+margin)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</si>
</sst>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&quot;Rp&quot;#,##0"/>
    <numFmt numFmtId="165" formatCode="0.0%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0" fillId="4" borderId="0" xfId="0" applyFill="1"/>
    <xf numFmtId="0" fontId="0" fillId="0" borderId="0" xfId="0" applyBorder="1"/>
    <xf numFmtId="164" fontId="0" fillId="0" borderId="0" xfId="0" applyNumberFormat="1" applyBorder="1"/>
    <xf numFmtId="164" fontId="0" fillId="2" borderId="1" xfId="0" applyNumberFormat="1" applyFill="1" applyBorder="1" applyAlignment="1">
      <alignment horizontal="center"/>
    </xf>
    <xf numFmtId="0" fontId="3" fillId="5" borderId="0" xfId="0" applyFont="1" applyFill="1"/>
    <xf numFmtId="0" fontId="0" fillId="0" borderId="1" xfId="0" applyBorder="1" applyAlignment="1">
      <alignment horizontal="left" indent="2"/>
    </xf>
    <xf numFmtId="0" fontId="0" fillId="5" borderId="0" xfId="0" applyFill="1"/>
    <xf numFmtId="164" fontId="0" fillId="0" borderId="0" xfId="1" applyNumberFormat="1" applyFont="1"/>
    <xf numFmtId="164" fontId="5" fillId="3" borderId="9" xfId="1" applyNumberFormat="1" applyFont="1" applyFill="1" applyBorder="1"/>
    <xf numFmtId="0" fontId="5" fillId="3" borderId="10" xfId="0" applyFont="1" applyFill="1" applyBorder="1"/>
    <xf numFmtId="164" fontId="5" fillId="3" borderId="11" xfId="1" applyNumberFormat="1" applyFont="1" applyFill="1" applyBorder="1"/>
    <xf numFmtId="0" fontId="5" fillId="3" borderId="12" xfId="0" applyFont="1" applyFill="1" applyBorder="1"/>
    <xf numFmtId="164" fontId="5" fillId="3" borderId="13" xfId="1" applyNumberFormat="1" applyFont="1" applyFill="1" applyBorder="1"/>
    <xf numFmtId="0" fontId="5" fillId="3" borderId="14" xfId="0" applyFon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quotePrefix="1" applyNumberFormat="1" applyBorder="1"/>
    <xf numFmtId="0" fontId="0" fillId="0" borderId="16" xfId="0" applyBorder="1"/>
    <xf numFmtId="0" fontId="4" fillId="0" borderId="17" xfId="0" applyFont="1" applyBorder="1" applyAlignment="1">
      <alignment horizontal="center"/>
    </xf>
    <xf numFmtId="0" fontId="0" fillId="0" borderId="16" xfId="0" applyBorder="1" applyAlignment="1">
      <alignment horizontal="left" indent="3"/>
    </xf>
    <xf numFmtId="41" fontId="0" fillId="0" borderId="17" xfId="0" applyNumberFormat="1" applyBorder="1"/>
    <xf numFmtId="41" fontId="0" fillId="0" borderId="2" xfId="1" applyFont="1" applyBorder="1"/>
    <xf numFmtId="41" fontId="0" fillId="0" borderId="18" xfId="0" applyNumberFormat="1" applyBorder="1"/>
    <xf numFmtId="0" fontId="0" fillId="0" borderId="16" xfId="0" applyBorder="1" applyAlignment="1">
      <alignment horizontal="left"/>
    </xf>
    <xf numFmtId="165" fontId="0" fillId="0" borderId="17" xfId="2" applyNumberFormat="1" applyFont="1" applyBorder="1" applyAlignment="1">
      <alignment horizontal="center"/>
    </xf>
    <xf numFmtId="0" fontId="0" fillId="0" borderId="17" xfId="0" applyBorder="1"/>
    <xf numFmtId="41" fontId="0" fillId="0" borderId="17" xfId="1" applyFont="1" applyBorder="1"/>
    <xf numFmtId="41" fontId="0" fillId="0" borderId="19" xfId="1" applyFont="1" applyBorder="1"/>
    <xf numFmtId="41" fontId="0" fillId="0" borderId="20" xfId="1" applyFont="1" applyBorder="1"/>
    <xf numFmtId="0" fontId="0" fillId="0" borderId="21" xfId="0" applyBorder="1"/>
    <xf numFmtId="0" fontId="0" fillId="0" borderId="0" xfId="0" applyBorder="1" applyAlignment="1">
      <alignment horizontal="left" indent="3"/>
    </xf>
    <xf numFmtId="0" fontId="0" fillId="0" borderId="0" xfId="0" applyBorder="1" applyAlignment="1">
      <alignment horizontal="left"/>
    </xf>
    <xf numFmtId="0" fontId="0" fillId="0" borderId="22" xfId="0" applyBorder="1"/>
    <xf numFmtId="41" fontId="0" fillId="0" borderId="0" xfId="1" applyFont="1" applyBorder="1"/>
    <xf numFmtId="41" fontId="0" fillId="0" borderId="22" xfId="1" applyFont="1" applyBorder="1"/>
    <xf numFmtId="0" fontId="0" fillId="0" borderId="2" xfId="0" applyBorder="1" applyAlignment="1">
      <alignment horizontal="left" indent="3"/>
    </xf>
    <xf numFmtId="41" fontId="0" fillId="0" borderId="23" xfId="1" applyFont="1" applyBorder="1"/>
    <xf numFmtId="0" fontId="0" fillId="0" borderId="19" xfId="0" applyBorder="1" applyAlignment="1">
      <alignment horizontal="left" indent="3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165" fontId="0" fillId="0" borderId="0" xfId="2" applyNumberFormat="1" applyFont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3" borderId="0" xfId="0" applyFill="1"/>
    <xf numFmtId="15" fontId="0" fillId="0" borderId="16" xfId="0" applyNumberFormat="1" applyBorder="1" applyAlignment="1">
      <alignment horizontal="left" indent="3"/>
    </xf>
    <xf numFmtId="41" fontId="0" fillId="0" borderId="0" xfId="0" applyNumberFormat="1"/>
    <xf numFmtId="0" fontId="0" fillId="0" borderId="16" xfId="0" applyBorder="1" applyAlignment="1">
      <alignment horizontal="left" indent="1"/>
    </xf>
    <xf numFmtId="164" fontId="0" fillId="0" borderId="17" xfId="0" applyNumberFormat="1" applyBorder="1"/>
    <xf numFmtId="164" fontId="0" fillId="0" borderId="16" xfId="0" applyNumberFormat="1" applyBorder="1"/>
    <xf numFmtId="164" fontId="0" fillId="0" borderId="16" xfId="0" quotePrefix="1" applyNumberFormat="1" applyBorder="1"/>
    <xf numFmtId="0" fontId="0" fillId="5" borderId="21" xfId="0" applyFill="1" applyBorder="1"/>
    <xf numFmtId="164" fontId="0" fillId="5" borderId="23" xfId="0" applyNumberFormat="1" applyFill="1" applyBorder="1"/>
    <xf numFmtId="164" fontId="0" fillId="5" borderId="21" xfId="0" applyNumberFormat="1" applyFill="1" applyBorder="1"/>
    <xf numFmtId="0" fontId="0" fillId="5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1" xfId="0" applyBorder="1"/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31" xfId="0" applyBorder="1"/>
    <xf numFmtId="0" fontId="0" fillId="0" borderId="14" xfId="0" applyBorder="1"/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5" fontId="0" fillId="0" borderId="16" xfId="0" applyNumberFormat="1" applyBorder="1" applyAlignment="1">
      <alignment horizontal="left" indent="1"/>
    </xf>
    <xf numFmtId="41" fontId="6" fillId="0" borderId="0" xfId="0" applyNumberFormat="1" applyFont="1" applyFill="1"/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5" fillId="3" borderId="6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6" borderId="16" xfId="0" applyNumberFormat="1" applyFill="1" applyBorder="1" applyAlignment="1">
      <alignment horizontal="left"/>
    </xf>
    <xf numFmtId="164" fontId="0" fillId="6" borderId="17" xfId="0" applyNumberFormat="1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1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B18" sqref="B18"/>
    </sheetView>
  </sheetViews>
  <sheetFormatPr defaultRowHeight="14.4" x14ac:dyDescent="0.3"/>
  <cols>
    <col min="1" max="1" width="11.44140625" bestFit="1" customWidth="1"/>
    <col min="2" max="2" width="16.109375" bestFit="1" customWidth="1"/>
    <col min="3" max="3" width="26.33203125" bestFit="1" customWidth="1"/>
    <col min="4" max="4" width="18.5546875" bestFit="1" customWidth="1"/>
    <col min="5" max="5" width="12.6640625" customWidth="1"/>
  </cols>
  <sheetData>
    <row r="2" spans="1:5" ht="21" customHeight="1" x14ac:dyDescent="0.3">
      <c r="A2" s="81" t="s">
        <v>186</v>
      </c>
      <c r="B2" s="81"/>
      <c r="C2" s="81"/>
      <c r="D2" s="81"/>
    </row>
    <row r="3" spans="1:5" x14ac:dyDescent="0.3">
      <c r="A3" s="62" t="s">
        <v>190</v>
      </c>
      <c r="B3" s="62" t="s">
        <v>191</v>
      </c>
      <c r="C3" s="77" t="s">
        <v>194</v>
      </c>
      <c r="D3" s="78"/>
    </row>
    <row r="4" spans="1:5" x14ac:dyDescent="0.3">
      <c r="A4" s="70">
        <v>3000000</v>
      </c>
      <c r="B4" s="71">
        <v>3000</v>
      </c>
      <c r="C4" s="79"/>
      <c r="D4" s="80"/>
    </row>
    <row r="6" spans="1:5" ht="15" thickBot="1" x14ac:dyDescent="0.35"/>
    <row r="7" spans="1:5" x14ac:dyDescent="0.3">
      <c r="B7" s="74"/>
      <c r="C7" s="72" t="s">
        <v>187</v>
      </c>
      <c r="D7" s="72" t="s">
        <v>188</v>
      </c>
      <c r="E7" s="73" t="s">
        <v>189</v>
      </c>
    </row>
    <row r="8" spans="1:5" x14ac:dyDescent="0.3">
      <c r="B8" s="64" t="s">
        <v>86</v>
      </c>
      <c r="C8" s="5">
        <f>A4/B4</f>
        <v>1000</v>
      </c>
      <c r="D8" s="63">
        <v>0.3</v>
      </c>
      <c r="E8" s="65">
        <f>C8+(C8*D8)</f>
        <v>1300</v>
      </c>
    </row>
    <row r="9" spans="1:5" x14ac:dyDescent="0.3">
      <c r="B9" s="64" t="s">
        <v>88</v>
      </c>
      <c r="C9" s="9"/>
      <c r="D9" s="9"/>
      <c r="E9" s="66"/>
    </row>
    <row r="10" spans="1:5" x14ac:dyDescent="0.3">
      <c r="B10" s="64" t="s">
        <v>192</v>
      </c>
      <c r="C10" s="9"/>
      <c r="D10" s="9"/>
      <c r="E10" s="66"/>
    </row>
    <row r="11" spans="1:5" ht="15" thickBot="1" x14ac:dyDescent="0.35">
      <c r="B11" s="67" t="s">
        <v>193</v>
      </c>
      <c r="C11" s="68"/>
      <c r="D11" s="68"/>
      <c r="E11" s="69"/>
    </row>
    <row r="13" spans="1:5" x14ac:dyDescent="0.3">
      <c r="B13" s="82" t="s">
        <v>195</v>
      </c>
      <c r="C13" s="82"/>
    </row>
    <row r="14" spans="1:5" x14ac:dyDescent="0.3">
      <c r="B14" s="82" t="s">
        <v>196</v>
      </c>
      <c r="C14" s="82"/>
    </row>
    <row r="17" spans="2:2" x14ac:dyDescent="0.3">
      <c r="B17" t="s">
        <v>197</v>
      </c>
    </row>
  </sheetData>
  <mergeCells count="4">
    <mergeCell ref="C3:D4"/>
    <mergeCell ref="A2:D2"/>
    <mergeCell ref="B13:C13"/>
    <mergeCell ref="B14:C1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A3" workbookViewId="0">
      <selection activeCell="C13" sqref="C13"/>
    </sheetView>
  </sheetViews>
  <sheetFormatPr defaultRowHeight="14.4" x14ac:dyDescent="0.3"/>
  <cols>
    <col min="2" max="2" width="32.33203125" bestFit="1" customWidth="1"/>
    <col min="3" max="3" width="19.33203125" customWidth="1"/>
    <col min="4" max="4" width="23.5546875" customWidth="1"/>
    <col min="5" max="5" width="17.6640625" customWidth="1"/>
    <col min="7" max="7" width="13.5546875" bestFit="1" customWidth="1"/>
  </cols>
  <sheetData>
    <row r="2" spans="2:7" ht="15" thickBot="1" x14ac:dyDescent="0.35"/>
    <row r="3" spans="2:7" x14ac:dyDescent="0.3">
      <c r="B3" s="110" t="s">
        <v>173</v>
      </c>
      <c r="C3" s="111"/>
      <c r="D3" s="111"/>
      <c r="E3" s="112"/>
    </row>
    <row r="4" spans="2:7" x14ac:dyDescent="0.3">
      <c r="B4" s="109" t="s">
        <v>174</v>
      </c>
      <c r="C4" s="83"/>
      <c r="D4" s="83" t="s">
        <v>175</v>
      </c>
      <c r="E4" s="104"/>
    </row>
    <row r="5" spans="2:7" x14ac:dyDescent="0.3">
      <c r="B5" s="107" t="s">
        <v>176</v>
      </c>
      <c r="C5" s="108"/>
      <c r="D5" s="102" t="s">
        <v>177</v>
      </c>
      <c r="E5" s="103"/>
    </row>
    <row r="6" spans="2:7" x14ac:dyDescent="0.3">
      <c r="B6" s="55" t="str">
        <f>'Neraca Lajur'!A3</f>
        <v>Kas</v>
      </c>
      <c r="C6" s="56">
        <f>'Neraca Lajur'!B3</f>
        <v>173800000</v>
      </c>
      <c r="D6" s="57" t="str">
        <f>'Neraca Lajur'!A15</f>
        <v>Utang Usaha</v>
      </c>
      <c r="E6" s="56">
        <f>'Neraca Lajur'!B15</f>
        <v>20000000</v>
      </c>
    </row>
    <row r="7" spans="2:7" x14ac:dyDescent="0.3">
      <c r="B7" s="75" t="str">
        <f>'Neraca Lajur'!A4</f>
        <v>Perlengkapan Kantor</v>
      </c>
      <c r="C7" s="56">
        <f>'Neraca Lajur'!B4</f>
        <v>800000</v>
      </c>
      <c r="D7" s="57"/>
      <c r="E7" s="56"/>
    </row>
    <row r="8" spans="2:7" x14ac:dyDescent="0.3">
      <c r="B8" s="55" t="str">
        <f>'Neraca Lajur'!A5</f>
        <v xml:space="preserve">Perlengkapan Toko </v>
      </c>
      <c r="C8" s="56">
        <f>'Neraca Lajur'!B5</f>
        <v>700000</v>
      </c>
      <c r="D8" s="57"/>
      <c r="E8" s="56"/>
    </row>
    <row r="9" spans="2:7" x14ac:dyDescent="0.3">
      <c r="B9" s="55" t="str">
        <f>'Neraca Lajur'!A6</f>
        <v>Persediaan Barang Dagang</v>
      </c>
      <c r="C9" s="56">
        <f>'Neraca Lajur'!B6</f>
        <v>50000000</v>
      </c>
      <c r="D9" s="57"/>
      <c r="E9" s="56"/>
    </row>
    <row r="10" spans="2:7" x14ac:dyDescent="0.3">
      <c r="B10" s="57"/>
      <c r="C10" s="56"/>
      <c r="D10" s="57"/>
      <c r="E10" s="56"/>
    </row>
    <row r="11" spans="2:7" x14ac:dyDescent="0.3">
      <c r="B11" s="57"/>
      <c r="C11" s="56"/>
      <c r="D11" s="57"/>
      <c r="E11" s="56"/>
      <c r="G11" s="1"/>
    </row>
    <row r="12" spans="2:7" x14ac:dyDescent="0.3">
      <c r="B12" s="27"/>
      <c r="C12" s="56"/>
      <c r="D12" s="58"/>
      <c r="E12" s="56"/>
      <c r="G12" s="1"/>
    </row>
    <row r="13" spans="2:7" x14ac:dyDescent="0.3">
      <c r="B13" s="27"/>
      <c r="C13" s="56"/>
      <c r="D13" s="58"/>
      <c r="E13" s="56"/>
    </row>
    <row r="14" spans="2:7" x14ac:dyDescent="0.3">
      <c r="B14" s="27" t="s">
        <v>178</v>
      </c>
      <c r="C14" s="56">
        <f>SUM(C6:C12)</f>
        <v>225300000</v>
      </c>
      <c r="D14" s="57" t="s">
        <v>179</v>
      </c>
      <c r="E14" s="56">
        <f>E6</f>
        <v>20000000</v>
      </c>
    </row>
    <row r="15" spans="2:7" x14ac:dyDescent="0.3">
      <c r="B15" s="27"/>
      <c r="C15" s="56"/>
      <c r="D15" s="57"/>
      <c r="E15" s="56"/>
    </row>
    <row r="16" spans="2:7" x14ac:dyDescent="0.3">
      <c r="B16" s="105" t="s">
        <v>180</v>
      </c>
      <c r="C16" s="106"/>
      <c r="D16" s="100" t="s">
        <v>181</v>
      </c>
      <c r="E16" s="101"/>
    </row>
    <row r="17" spans="2:7" x14ac:dyDescent="0.3">
      <c r="B17" s="27" t="str">
        <f>'Neraca Lajur'!A11</f>
        <v>Peralatan Kantor</v>
      </c>
      <c r="C17" s="56">
        <f>'Neraca Lajur'!B11</f>
        <v>2200000</v>
      </c>
      <c r="D17" s="57" t="str">
        <f>'Neraca Lajur'!A16</f>
        <v>Modal</v>
      </c>
      <c r="E17" s="56">
        <f>'Neraca Lajur'!C16</f>
        <v>194000000</v>
      </c>
    </row>
    <row r="18" spans="2:7" x14ac:dyDescent="0.3">
      <c r="B18" s="27" t="str">
        <f>'Neraca Lajur'!A12</f>
        <v>Akm. Penyusutan Peralatan Kantor</v>
      </c>
      <c r="C18" s="56">
        <f>'Neraca Lajur'!C12</f>
        <v>1100000</v>
      </c>
      <c r="D18" s="57"/>
      <c r="E18" s="56"/>
    </row>
    <row r="19" spans="2:7" x14ac:dyDescent="0.3">
      <c r="B19" s="27"/>
      <c r="C19" s="56">
        <f>C17-C18</f>
        <v>1100000</v>
      </c>
      <c r="D19" s="57"/>
      <c r="E19" s="56"/>
    </row>
    <row r="20" spans="2:7" x14ac:dyDescent="0.3">
      <c r="B20" s="27" t="str">
        <f>'Neraca Lajur'!A13</f>
        <v>Peralatan Toko</v>
      </c>
      <c r="C20" s="56">
        <f>'Neraca Lajur'!B13</f>
        <v>1800000</v>
      </c>
      <c r="D20" s="57"/>
      <c r="E20" s="56"/>
      <c r="G20" s="1"/>
    </row>
    <row r="21" spans="2:7" x14ac:dyDescent="0.3">
      <c r="B21" s="27" t="str">
        <f>'Neraca Lajur'!A14</f>
        <v>Akm. Penyusutan Peralatan Toko</v>
      </c>
      <c r="C21" s="56">
        <f>'Neraca Lajur'!C14</f>
        <v>900000</v>
      </c>
      <c r="D21" s="57"/>
      <c r="E21" s="56"/>
      <c r="G21" s="1"/>
    </row>
    <row r="22" spans="2:7" x14ac:dyDescent="0.3">
      <c r="B22" s="27"/>
      <c r="C22" s="56">
        <f>C20-C21</f>
        <v>900000</v>
      </c>
      <c r="D22" s="57"/>
      <c r="E22" s="56"/>
      <c r="G22" s="1"/>
    </row>
    <row r="23" spans="2:7" x14ac:dyDescent="0.3">
      <c r="B23" s="27" t="s">
        <v>182</v>
      </c>
      <c r="C23" s="56">
        <f>C19+C22</f>
        <v>2000000</v>
      </c>
      <c r="D23" s="57" t="s">
        <v>183</v>
      </c>
      <c r="E23" s="56">
        <f>E17</f>
        <v>194000000</v>
      </c>
    </row>
    <row r="24" spans="2:7" ht="15" thickBot="1" x14ac:dyDescent="0.35">
      <c r="B24" s="59" t="s">
        <v>184</v>
      </c>
      <c r="C24" s="60">
        <f>C14+C23</f>
        <v>227300000</v>
      </c>
      <c r="D24" s="61" t="s">
        <v>185</v>
      </c>
      <c r="E24" s="60">
        <f>E14+E23</f>
        <v>214000000</v>
      </c>
    </row>
    <row r="25" spans="2:7" x14ac:dyDescent="0.3">
      <c r="C25" s="1"/>
    </row>
    <row r="27" spans="2:7" x14ac:dyDescent="0.3">
      <c r="D27" s="1">
        <f>E24-C24</f>
        <v>-13300000</v>
      </c>
    </row>
  </sheetData>
  <mergeCells count="7">
    <mergeCell ref="B3:E3"/>
    <mergeCell ref="D16:E16"/>
    <mergeCell ref="D5:E5"/>
    <mergeCell ref="D4:E4"/>
    <mergeCell ref="B16:C16"/>
    <mergeCell ref="B5:C5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opLeftCell="C28" workbookViewId="0">
      <selection activeCell="E5" sqref="E5"/>
    </sheetView>
  </sheetViews>
  <sheetFormatPr defaultRowHeight="14.4" x14ac:dyDescent="0.3"/>
  <cols>
    <col min="5" max="5" width="51" customWidth="1"/>
  </cols>
  <sheetData>
    <row r="2" spans="2:7" x14ac:dyDescent="0.3">
      <c r="B2">
        <v>11</v>
      </c>
      <c r="C2" t="s">
        <v>0</v>
      </c>
      <c r="F2" t="s">
        <v>1</v>
      </c>
      <c r="G2" t="s">
        <v>2</v>
      </c>
    </row>
    <row r="3" spans="2:7" x14ac:dyDescent="0.3">
      <c r="C3">
        <v>111</v>
      </c>
      <c r="D3" t="s">
        <v>3</v>
      </c>
      <c r="F3" t="s">
        <v>1</v>
      </c>
      <c r="G3" t="s">
        <v>2</v>
      </c>
    </row>
    <row r="4" spans="2:7" x14ac:dyDescent="0.3">
      <c r="D4">
        <v>1111</v>
      </c>
      <c r="E4" t="s">
        <v>3</v>
      </c>
      <c r="F4" t="s">
        <v>1</v>
      </c>
      <c r="G4" t="s">
        <v>2</v>
      </c>
    </row>
    <row r="5" spans="2:7" x14ac:dyDescent="0.3">
      <c r="C5">
        <v>121</v>
      </c>
      <c r="D5" t="s">
        <v>109</v>
      </c>
      <c r="F5" t="s">
        <v>1</v>
      </c>
      <c r="G5" t="s">
        <v>2</v>
      </c>
    </row>
    <row r="6" spans="2:7" x14ac:dyDescent="0.3">
      <c r="D6">
        <v>1211</v>
      </c>
      <c r="E6" t="s">
        <v>68</v>
      </c>
      <c r="F6" t="s">
        <v>1</v>
      </c>
      <c r="G6" t="s">
        <v>2</v>
      </c>
    </row>
    <row r="7" spans="2:7" x14ac:dyDescent="0.3">
      <c r="D7">
        <v>1212</v>
      </c>
      <c r="E7" t="s">
        <v>105</v>
      </c>
      <c r="F7" t="s">
        <v>1</v>
      </c>
      <c r="G7" t="s">
        <v>2</v>
      </c>
    </row>
    <row r="8" spans="2:7" x14ac:dyDescent="0.3">
      <c r="C8">
        <v>131</v>
      </c>
      <c r="D8" t="s">
        <v>4</v>
      </c>
      <c r="F8" t="s">
        <v>1</v>
      </c>
      <c r="G8" t="s">
        <v>2</v>
      </c>
    </row>
    <row r="9" spans="2:7" x14ac:dyDescent="0.3">
      <c r="D9">
        <v>1311</v>
      </c>
      <c r="E9" t="s">
        <v>107</v>
      </c>
      <c r="F9" t="s">
        <v>1</v>
      </c>
      <c r="G9" t="s">
        <v>2</v>
      </c>
    </row>
    <row r="10" spans="2:7" x14ac:dyDescent="0.3">
      <c r="D10">
        <v>1312</v>
      </c>
      <c r="E10" t="s">
        <v>64</v>
      </c>
      <c r="F10" t="s">
        <v>1</v>
      </c>
      <c r="G10" t="s">
        <v>2</v>
      </c>
    </row>
    <row r="11" spans="2:7" x14ac:dyDescent="0.3">
      <c r="D11">
        <v>1313</v>
      </c>
      <c r="E11" t="s">
        <v>101</v>
      </c>
      <c r="F11" t="s">
        <v>1</v>
      </c>
      <c r="G11" t="s">
        <v>2</v>
      </c>
    </row>
    <row r="12" spans="2:7" x14ac:dyDescent="0.3">
      <c r="D12">
        <v>1314</v>
      </c>
      <c r="E12" t="s">
        <v>66</v>
      </c>
      <c r="F12" t="s">
        <v>1</v>
      </c>
      <c r="G12" t="s">
        <v>2</v>
      </c>
    </row>
    <row r="13" spans="2:7" x14ac:dyDescent="0.3">
      <c r="D13">
        <v>1315</v>
      </c>
      <c r="E13" t="s">
        <v>67</v>
      </c>
      <c r="F13" t="s">
        <v>1</v>
      </c>
      <c r="G13" t="s">
        <v>2</v>
      </c>
    </row>
    <row r="14" spans="2:7" x14ac:dyDescent="0.3">
      <c r="D14">
        <v>1316</v>
      </c>
      <c r="E14" t="s">
        <v>103</v>
      </c>
      <c r="F14" t="s">
        <v>1</v>
      </c>
      <c r="G14" t="s">
        <v>2</v>
      </c>
    </row>
    <row r="15" spans="2:7" x14ac:dyDescent="0.3">
      <c r="B15">
        <v>12</v>
      </c>
      <c r="C15" t="s">
        <v>5</v>
      </c>
      <c r="F15" t="s">
        <v>1</v>
      </c>
      <c r="G15" t="s">
        <v>2</v>
      </c>
    </row>
    <row r="16" spans="2:7" x14ac:dyDescent="0.3">
      <c r="C16">
        <v>122</v>
      </c>
      <c r="D16" t="s">
        <v>7</v>
      </c>
      <c r="F16" t="s">
        <v>1</v>
      </c>
      <c r="G16" t="s">
        <v>2</v>
      </c>
    </row>
    <row r="17" spans="2:7" x14ac:dyDescent="0.3">
      <c r="D17">
        <v>1221</v>
      </c>
      <c r="E17" t="s">
        <v>71</v>
      </c>
      <c r="F17" t="s">
        <v>1</v>
      </c>
      <c r="G17" t="s">
        <v>2</v>
      </c>
    </row>
    <row r="18" spans="2:7" x14ac:dyDescent="0.3">
      <c r="D18">
        <v>1222</v>
      </c>
      <c r="E18" t="s">
        <v>114</v>
      </c>
      <c r="F18" t="s">
        <v>1</v>
      </c>
      <c r="G18" t="s">
        <v>2</v>
      </c>
    </row>
    <row r="19" spans="2:7" x14ac:dyDescent="0.3">
      <c r="D19">
        <v>1223</v>
      </c>
      <c r="E19" t="s">
        <v>108</v>
      </c>
      <c r="F19" t="s">
        <v>1</v>
      </c>
      <c r="G19" t="s">
        <v>2</v>
      </c>
    </row>
    <row r="20" spans="2:7" x14ac:dyDescent="0.3">
      <c r="D20">
        <v>1224</v>
      </c>
      <c r="E20" t="s">
        <v>115</v>
      </c>
      <c r="F20" t="s">
        <v>1</v>
      </c>
      <c r="G20" t="s">
        <v>2</v>
      </c>
    </row>
    <row r="23" spans="2:7" x14ac:dyDescent="0.3">
      <c r="B23">
        <v>21</v>
      </c>
      <c r="C23" t="s">
        <v>8</v>
      </c>
      <c r="F23" t="s">
        <v>1</v>
      </c>
      <c r="G23" t="s">
        <v>6</v>
      </c>
    </row>
    <row r="24" spans="2:7" x14ac:dyDescent="0.3">
      <c r="C24">
        <v>211</v>
      </c>
      <c r="D24" t="s">
        <v>9</v>
      </c>
      <c r="F24" t="s">
        <v>1</v>
      </c>
      <c r="G24" t="s">
        <v>6</v>
      </c>
    </row>
    <row r="25" spans="2:7" x14ac:dyDescent="0.3">
      <c r="D25">
        <v>2111</v>
      </c>
      <c r="E25" t="s">
        <v>10</v>
      </c>
      <c r="F25" t="s">
        <v>1</v>
      </c>
      <c r="G25" t="s">
        <v>6</v>
      </c>
    </row>
    <row r="26" spans="2:7" x14ac:dyDescent="0.3">
      <c r="B26">
        <v>31</v>
      </c>
      <c r="C26" t="s">
        <v>11</v>
      </c>
      <c r="F26" t="s">
        <v>1</v>
      </c>
      <c r="G26" t="s">
        <v>6</v>
      </c>
    </row>
    <row r="27" spans="2:7" x14ac:dyDescent="0.3">
      <c r="C27">
        <v>311</v>
      </c>
      <c r="D27" t="s">
        <v>12</v>
      </c>
      <c r="F27" t="s">
        <v>1</v>
      </c>
      <c r="G27" t="s">
        <v>6</v>
      </c>
    </row>
    <row r="28" spans="2:7" x14ac:dyDescent="0.3">
      <c r="D28">
        <v>3111</v>
      </c>
      <c r="E28" t="s">
        <v>13</v>
      </c>
      <c r="F28" t="s">
        <v>1</v>
      </c>
      <c r="G28" t="s">
        <v>6</v>
      </c>
    </row>
    <row r="29" spans="2:7" x14ac:dyDescent="0.3">
      <c r="B29">
        <v>41</v>
      </c>
      <c r="C29" t="s">
        <v>14</v>
      </c>
      <c r="F29" t="s">
        <v>15</v>
      </c>
      <c r="G29" t="s">
        <v>6</v>
      </c>
    </row>
    <row r="30" spans="2:7" x14ac:dyDescent="0.3">
      <c r="C30">
        <v>411</v>
      </c>
      <c r="D30" t="s">
        <v>16</v>
      </c>
      <c r="F30" t="s">
        <v>15</v>
      </c>
      <c r="G30" t="s">
        <v>6</v>
      </c>
    </row>
    <row r="31" spans="2:7" x14ac:dyDescent="0.3">
      <c r="D31">
        <v>4111</v>
      </c>
      <c r="E31" t="s">
        <v>17</v>
      </c>
      <c r="F31" t="s">
        <v>15</v>
      </c>
      <c r="G31" t="s">
        <v>6</v>
      </c>
    </row>
    <row r="32" spans="2:7" x14ac:dyDescent="0.3">
      <c r="D32">
        <v>4112</v>
      </c>
      <c r="E32" t="s">
        <v>110</v>
      </c>
      <c r="F32" t="s">
        <v>15</v>
      </c>
      <c r="G32" t="s">
        <v>6</v>
      </c>
    </row>
    <row r="33" spans="2:7" x14ac:dyDescent="0.3">
      <c r="D33">
        <v>4113</v>
      </c>
      <c r="E33" t="s">
        <v>61</v>
      </c>
      <c r="F33" t="s">
        <v>15</v>
      </c>
      <c r="G33" t="s">
        <v>6</v>
      </c>
    </row>
    <row r="34" spans="2:7" x14ac:dyDescent="0.3">
      <c r="D34">
        <v>4114</v>
      </c>
      <c r="E34" t="s">
        <v>18</v>
      </c>
      <c r="F34" t="s">
        <v>15</v>
      </c>
      <c r="G34" t="s">
        <v>6</v>
      </c>
    </row>
    <row r="35" spans="2:7" x14ac:dyDescent="0.3">
      <c r="D35">
        <v>4115</v>
      </c>
      <c r="E35" t="s">
        <v>111</v>
      </c>
      <c r="F35" t="s">
        <v>15</v>
      </c>
      <c r="G35" t="s">
        <v>6</v>
      </c>
    </row>
    <row r="36" spans="2:7" x14ac:dyDescent="0.3">
      <c r="B36">
        <v>61</v>
      </c>
      <c r="C36" t="s">
        <v>19</v>
      </c>
      <c r="F36" t="s">
        <v>15</v>
      </c>
      <c r="G36" t="s">
        <v>2</v>
      </c>
    </row>
    <row r="37" spans="2:7" x14ac:dyDescent="0.3">
      <c r="C37">
        <v>611</v>
      </c>
      <c r="D37" t="s">
        <v>20</v>
      </c>
      <c r="F37" t="s">
        <v>15</v>
      </c>
      <c r="G37" t="s">
        <v>2</v>
      </c>
    </row>
    <row r="38" spans="2:7" x14ac:dyDescent="0.3">
      <c r="D38">
        <v>6111</v>
      </c>
      <c r="E38" t="s">
        <v>21</v>
      </c>
      <c r="F38" t="s">
        <v>15</v>
      </c>
      <c r="G38" t="s">
        <v>2</v>
      </c>
    </row>
    <row r="39" spans="2:7" x14ac:dyDescent="0.3">
      <c r="D39">
        <v>6112</v>
      </c>
      <c r="E39" t="s">
        <v>112</v>
      </c>
      <c r="F39" t="s">
        <v>15</v>
      </c>
      <c r="G39" t="s">
        <v>2</v>
      </c>
    </row>
    <row r="40" spans="2:7" x14ac:dyDescent="0.3">
      <c r="D40">
        <v>6113</v>
      </c>
      <c r="E40" t="s">
        <v>102</v>
      </c>
      <c r="F40" t="s">
        <v>15</v>
      </c>
      <c r="G40" t="s">
        <v>2</v>
      </c>
    </row>
    <row r="41" spans="2:7" x14ac:dyDescent="0.3">
      <c r="D41">
        <v>6114</v>
      </c>
      <c r="E41" t="s">
        <v>22</v>
      </c>
      <c r="F41" t="s">
        <v>15</v>
      </c>
      <c r="G41" t="s">
        <v>2</v>
      </c>
    </row>
    <row r="42" spans="2:7" x14ac:dyDescent="0.3">
      <c r="D42">
        <v>6115</v>
      </c>
      <c r="E42" t="s">
        <v>113</v>
      </c>
      <c r="F42" t="s">
        <v>15</v>
      </c>
      <c r="G42" t="s">
        <v>2</v>
      </c>
    </row>
    <row r="43" spans="2:7" x14ac:dyDescent="0.3">
      <c r="B43">
        <v>51</v>
      </c>
      <c r="C43" t="s">
        <v>23</v>
      </c>
      <c r="F43" t="s">
        <v>15</v>
      </c>
      <c r="G43" t="s">
        <v>2</v>
      </c>
    </row>
    <row r="44" spans="2:7" x14ac:dyDescent="0.3">
      <c r="C44">
        <v>511</v>
      </c>
      <c r="D44" t="s">
        <v>24</v>
      </c>
      <c r="F44" t="s">
        <v>15</v>
      </c>
      <c r="G44" t="s">
        <v>2</v>
      </c>
    </row>
    <row r="45" spans="2:7" x14ac:dyDescent="0.3">
      <c r="D45">
        <v>5111</v>
      </c>
      <c r="E45" t="s">
        <v>25</v>
      </c>
      <c r="F45" t="s">
        <v>15</v>
      </c>
      <c r="G45" t="s">
        <v>2</v>
      </c>
    </row>
    <row r="46" spans="2:7" x14ac:dyDescent="0.3">
      <c r="D46">
        <v>5112</v>
      </c>
      <c r="E46" t="s">
        <v>28</v>
      </c>
      <c r="F46" t="s">
        <v>15</v>
      </c>
      <c r="G46" t="s">
        <v>2</v>
      </c>
    </row>
    <row r="47" spans="2:7" x14ac:dyDescent="0.3">
      <c r="D47">
        <v>5113</v>
      </c>
      <c r="E47" t="s">
        <v>26</v>
      </c>
      <c r="F47" t="s">
        <v>15</v>
      </c>
      <c r="G47" t="s">
        <v>2</v>
      </c>
    </row>
    <row r="48" spans="2:7" x14ac:dyDescent="0.3">
      <c r="D48">
        <v>5114</v>
      </c>
      <c r="E48" t="s">
        <v>29</v>
      </c>
      <c r="F48" t="s">
        <v>15</v>
      </c>
      <c r="G48" t="s">
        <v>2</v>
      </c>
    </row>
    <row r="49" spans="3:7" x14ac:dyDescent="0.3">
      <c r="D49">
        <v>5115</v>
      </c>
      <c r="E49" t="s">
        <v>27</v>
      </c>
      <c r="F49" t="s">
        <v>15</v>
      </c>
      <c r="G49" t="s">
        <v>2</v>
      </c>
    </row>
    <row r="50" spans="3:7" x14ac:dyDescent="0.3">
      <c r="D50">
        <v>5116</v>
      </c>
      <c r="E50" t="s">
        <v>30</v>
      </c>
      <c r="F50" t="s">
        <v>15</v>
      </c>
      <c r="G50" t="s">
        <v>2</v>
      </c>
    </row>
    <row r="51" spans="3:7" x14ac:dyDescent="0.3">
      <c r="C51">
        <v>512</v>
      </c>
      <c r="D51" t="s">
        <v>31</v>
      </c>
      <c r="F51" t="s">
        <v>15</v>
      </c>
      <c r="G51" t="s">
        <v>2</v>
      </c>
    </row>
    <row r="52" spans="3:7" x14ac:dyDescent="0.3">
      <c r="D52">
        <v>5121</v>
      </c>
      <c r="E52" t="s">
        <v>32</v>
      </c>
      <c r="F52" t="s">
        <v>15</v>
      </c>
      <c r="G52" t="s">
        <v>2</v>
      </c>
    </row>
    <row r="53" spans="3:7" x14ac:dyDescent="0.3">
      <c r="D53">
        <v>5122</v>
      </c>
      <c r="E53" t="s">
        <v>33</v>
      </c>
      <c r="F53" t="s">
        <v>15</v>
      </c>
      <c r="G53" t="s">
        <v>2</v>
      </c>
    </row>
  </sheetData>
  <conditionalFormatting sqref="G10:G19 G2:G8 G23:G46 G51:G53">
    <cfRule type="cellIs" dxfId="13" priority="17" operator="equal">
      <formula>"Kredit"</formula>
    </cfRule>
    <cfRule type="cellIs" dxfId="12" priority="18" operator="equal">
      <formula>"Debet"</formula>
    </cfRule>
  </conditionalFormatting>
  <conditionalFormatting sqref="G9">
    <cfRule type="cellIs" dxfId="11" priority="11" operator="equal">
      <formula>"Kredit"</formula>
    </cfRule>
    <cfRule type="cellIs" dxfId="10" priority="12" operator="equal">
      <formula>"Debet"</formula>
    </cfRule>
  </conditionalFormatting>
  <conditionalFormatting sqref="G20">
    <cfRule type="cellIs" dxfId="9" priority="9" operator="equal">
      <formula>"Kredit"</formula>
    </cfRule>
    <cfRule type="cellIs" dxfId="8" priority="10" operator="equal">
      <formula>"Debet"</formula>
    </cfRule>
  </conditionalFormatting>
  <conditionalFormatting sqref="G47">
    <cfRule type="cellIs" dxfId="7" priority="7" operator="equal">
      <formula>"Kredit"</formula>
    </cfRule>
    <cfRule type="cellIs" dxfId="6" priority="8" operator="equal">
      <formula>"Debet"</formula>
    </cfRule>
  </conditionalFormatting>
  <conditionalFormatting sqref="G49">
    <cfRule type="cellIs" dxfId="5" priority="5" operator="equal">
      <formula>"Kredit"</formula>
    </cfRule>
    <cfRule type="cellIs" dxfId="4" priority="6" operator="equal">
      <formula>"Debet"</formula>
    </cfRule>
  </conditionalFormatting>
  <conditionalFormatting sqref="G48">
    <cfRule type="cellIs" dxfId="3" priority="3" operator="equal">
      <formula>"Kredit"</formula>
    </cfRule>
    <cfRule type="cellIs" dxfId="2" priority="4" operator="equal">
      <formula>"Debet"</formula>
    </cfRule>
  </conditionalFormatting>
  <conditionalFormatting sqref="G50">
    <cfRule type="cellIs" dxfId="1" priority="1" operator="equal">
      <formula>"Kredit"</formula>
    </cfRule>
    <cfRule type="cellIs" dxfId="0" priority="2" operator="equal">
      <formula>"Debet"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I1" sqref="I1"/>
    </sheetView>
  </sheetViews>
  <sheetFormatPr defaultRowHeight="14.4" x14ac:dyDescent="0.3"/>
  <cols>
    <col min="2" max="2" width="32" customWidth="1"/>
    <col min="3" max="3" width="17.33203125" customWidth="1"/>
    <col min="4" max="4" width="12.6640625" customWidth="1"/>
    <col min="5" max="5" width="11.44140625" bestFit="1" customWidth="1"/>
    <col min="7" max="7" width="26.44140625" bestFit="1" customWidth="1"/>
    <col min="10" max="10" width="11.44140625" bestFit="1" customWidth="1"/>
  </cols>
  <sheetData>
    <row r="2" spans="2:10" x14ac:dyDescent="0.3">
      <c r="B2" s="83" t="s">
        <v>46</v>
      </c>
      <c r="C2" s="83"/>
      <c r="D2" s="83"/>
      <c r="E2" s="83"/>
      <c r="G2" s="83" t="s">
        <v>46</v>
      </c>
      <c r="H2" s="83"/>
      <c r="I2" s="83"/>
      <c r="J2" s="83"/>
    </row>
    <row r="3" spans="2:10" x14ac:dyDescent="0.3">
      <c r="B3" s="83" t="s">
        <v>34</v>
      </c>
      <c r="C3" s="83"/>
      <c r="D3" s="83"/>
      <c r="E3" s="83"/>
      <c r="G3" s="83" t="s">
        <v>34</v>
      </c>
      <c r="H3" s="83"/>
      <c r="I3" s="83"/>
      <c r="J3" s="83"/>
    </row>
    <row r="4" spans="2:10" x14ac:dyDescent="0.3">
      <c r="B4" s="3" t="s">
        <v>35</v>
      </c>
      <c r="C4" s="4">
        <v>20</v>
      </c>
      <c r="D4" s="5">
        <v>7000</v>
      </c>
      <c r="E4" s="6">
        <f t="shared" ref="E4:E13" si="0">D4*C4</f>
        <v>140000</v>
      </c>
      <c r="G4" s="3" t="s">
        <v>35</v>
      </c>
      <c r="H4" s="4">
        <v>20</v>
      </c>
      <c r="I4" s="5">
        <v>7000</v>
      </c>
      <c r="J4" s="6">
        <f>I4*H4</f>
        <v>140000</v>
      </c>
    </row>
    <row r="5" spans="2:10" x14ac:dyDescent="0.3">
      <c r="B5" s="3" t="s">
        <v>36</v>
      </c>
      <c r="C5" s="4">
        <v>15</v>
      </c>
      <c r="D5" s="5">
        <v>4000</v>
      </c>
      <c r="E5" s="6">
        <f t="shared" si="0"/>
        <v>60000</v>
      </c>
      <c r="G5" s="3" t="s">
        <v>47</v>
      </c>
      <c r="H5" s="4">
        <v>15</v>
      </c>
      <c r="I5" s="5">
        <v>4000</v>
      </c>
      <c r="J5" s="6">
        <f>I5*H5</f>
        <v>60000</v>
      </c>
    </row>
    <row r="6" spans="2:10" x14ac:dyDescent="0.3">
      <c r="B6" s="3" t="s">
        <v>37</v>
      </c>
      <c r="C6" s="4">
        <v>15</v>
      </c>
      <c r="D6" s="5">
        <v>4000</v>
      </c>
      <c r="E6" s="6">
        <f t="shared" si="0"/>
        <v>60000</v>
      </c>
      <c r="G6" s="3" t="s">
        <v>48</v>
      </c>
      <c r="H6" s="4">
        <v>10</v>
      </c>
      <c r="I6" s="5">
        <v>5000</v>
      </c>
      <c r="J6" s="6">
        <f>I6*H6</f>
        <v>50000</v>
      </c>
    </row>
    <row r="7" spans="2:10" x14ac:dyDescent="0.3">
      <c r="B7" s="3" t="s">
        <v>38</v>
      </c>
      <c r="C7" s="4">
        <v>15</v>
      </c>
      <c r="D7" s="5">
        <v>4000</v>
      </c>
      <c r="E7" s="6">
        <f t="shared" si="0"/>
        <v>60000</v>
      </c>
      <c r="G7" s="3" t="s">
        <v>44</v>
      </c>
      <c r="H7" s="4">
        <v>15</v>
      </c>
      <c r="I7" s="5">
        <v>25000</v>
      </c>
      <c r="J7" s="6">
        <f>I7*H7</f>
        <v>375000</v>
      </c>
    </row>
    <row r="8" spans="2:10" x14ac:dyDescent="0.3">
      <c r="B8" s="3" t="s">
        <v>39</v>
      </c>
      <c r="C8" s="4">
        <v>10</v>
      </c>
      <c r="D8" s="5">
        <v>5000</v>
      </c>
      <c r="E8" s="6">
        <f t="shared" si="0"/>
        <v>50000</v>
      </c>
      <c r="G8" s="84" t="s">
        <v>45</v>
      </c>
      <c r="H8" s="84"/>
      <c r="I8" s="84"/>
      <c r="J8" s="6">
        <f>SUM(J4:J7)</f>
        <v>625000</v>
      </c>
    </row>
    <row r="9" spans="2:10" x14ac:dyDescent="0.3">
      <c r="B9" s="3" t="s">
        <v>40</v>
      </c>
      <c r="C9" s="4">
        <v>10</v>
      </c>
      <c r="D9" s="5">
        <v>5000</v>
      </c>
      <c r="E9" s="6">
        <f t="shared" si="0"/>
        <v>50000</v>
      </c>
    </row>
    <row r="10" spans="2:10" x14ac:dyDescent="0.3">
      <c r="B10" s="3" t="s">
        <v>41</v>
      </c>
      <c r="C10" s="4">
        <v>10</v>
      </c>
      <c r="D10" s="5">
        <v>5000</v>
      </c>
      <c r="E10" s="6">
        <f t="shared" si="0"/>
        <v>50000</v>
      </c>
      <c r="G10" s="51" t="s">
        <v>164</v>
      </c>
      <c r="H10" t="s">
        <v>165</v>
      </c>
    </row>
    <row r="11" spans="2:10" x14ac:dyDescent="0.3">
      <c r="B11" s="3" t="s">
        <v>42</v>
      </c>
      <c r="C11" s="4">
        <v>10</v>
      </c>
      <c r="D11" s="5">
        <v>5000</v>
      </c>
      <c r="E11" s="6">
        <f t="shared" si="0"/>
        <v>50000</v>
      </c>
    </row>
    <row r="12" spans="2:10" x14ac:dyDescent="0.3">
      <c r="B12" s="3" t="s">
        <v>43</v>
      </c>
      <c r="C12" s="4">
        <v>10</v>
      </c>
      <c r="D12" s="5">
        <v>5000</v>
      </c>
      <c r="E12" s="6">
        <f t="shared" si="0"/>
        <v>50000</v>
      </c>
    </row>
    <row r="13" spans="2:10" x14ac:dyDescent="0.3">
      <c r="B13" s="3" t="s">
        <v>44</v>
      </c>
      <c r="C13" s="4">
        <v>25</v>
      </c>
      <c r="D13" s="5">
        <v>25000</v>
      </c>
      <c r="E13" s="6">
        <f t="shared" si="0"/>
        <v>625000</v>
      </c>
    </row>
    <row r="14" spans="2:10" x14ac:dyDescent="0.3">
      <c r="B14" s="84" t="s">
        <v>45</v>
      </c>
      <c r="C14" s="84"/>
      <c r="D14" s="84"/>
      <c r="E14" s="6">
        <f>SUM(E4:E13)</f>
        <v>1195000</v>
      </c>
    </row>
    <row r="16" spans="2:10" x14ac:dyDescent="0.3">
      <c r="B16" s="51" t="s">
        <v>163</v>
      </c>
      <c r="C16" t="s">
        <v>166</v>
      </c>
    </row>
  </sheetData>
  <mergeCells count="6">
    <mergeCell ref="B2:E2"/>
    <mergeCell ref="B3:E3"/>
    <mergeCell ref="B14:D14"/>
    <mergeCell ref="G2:J2"/>
    <mergeCell ref="G3:J3"/>
    <mergeCell ref="G8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90" zoomScaleNormal="90" workbookViewId="0">
      <selection activeCell="G22" sqref="G22"/>
    </sheetView>
  </sheetViews>
  <sheetFormatPr defaultRowHeight="14.4" x14ac:dyDescent="0.3"/>
  <cols>
    <col min="1" max="1" width="16" bestFit="1" customWidth="1"/>
    <col min="3" max="3" width="10.88671875" bestFit="1" customWidth="1"/>
    <col min="4" max="4" width="11.44140625" bestFit="1" customWidth="1"/>
    <col min="6" max="6" width="10.88671875" bestFit="1" customWidth="1"/>
    <col min="7" max="7" width="11.44140625" bestFit="1" customWidth="1"/>
    <col min="9" max="9" width="10.88671875" bestFit="1" customWidth="1"/>
    <col min="10" max="10" width="11.44140625" bestFit="1" customWidth="1"/>
  </cols>
  <sheetData>
    <row r="1" spans="1:10" ht="21" x14ac:dyDescent="0.3">
      <c r="A1" s="86" t="s">
        <v>49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x14ac:dyDescent="0.3">
      <c r="A2" s="85" t="s">
        <v>17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x14ac:dyDescent="0.3">
      <c r="A3" s="83" t="s">
        <v>50</v>
      </c>
      <c r="B3" s="83" t="s">
        <v>51</v>
      </c>
      <c r="C3" s="83"/>
      <c r="D3" s="83"/>
      <c r="E3" s="83" t="s">
        <v>16</v>
      </c>
      <c r="F3" s="83"/>
      <c r="G3" s="83"/>
      <c r="H3" s="83" t="s">
        <v>52</v>
      </c>
      <c r="I3" s="83"/>
      <c r="J3" s="83"/>
    </row>
    <row r="4" spans="1:10" x14ac:dyDescent="0.3">
      <c r="A4" s="83"/>
      <c r="B4" s="7" t="s">
        <v>53</v>
      </c>
      <c r="C4" s="7" t="s">
        <v>59</v>
      </c>
      <c r="D4" s="7" t="s">
        <v>55</v>
      </c>
      <c r="E4" s="7" t="s">
        <v>53</v>
      </c>
      <c r="F4" s="7" t="s">
        <v>59</v>
      </c>
      <c r="G4" s="7" t="s">
        <v>55</v>
      </c>
      <c r="H4" s="7" t="s">
        <v>53</v>
      </c>
      <c r="I4" s="7" t="s">
        <v>59</v>
      </c>
      <c r="J4" s="7" t="s">
        <v>55</v>
      </c>
    </row>
    <row r="5" spans="1:10" x14ac:dyDescent="0.3">
      <c r="A5" s="8">
        <v>43952</v>
      </c>
      <c r="B5" s="9">
        <v>40</v>
      </c>
      <c r="C5" s="6">
        <v>5000</v>
      </c>
      <c r="D5" s="6">
        <f>C5*B5</f>
        <v>200000</v>
      </c>
      <c r="E5" s="9"/>
      <c r="F5" s="9"/>
      <c r="G5" s="9"/>
      <c r="H5" s="9">
        <v>40</v>
      </c>
      <c r="I5" s="6">
        <v>5000</v>
      </c>
      <c r="J5" s="6">
        <f>I5*H5</f>
        <v>200000</v>
      </c>
    </row>
    <row r="6" spans="1:10" x14ac:dyDescent="0.3">
      <c r="A6" s="10"/>
      <c r="B6" s="9"/>
      <c r="C6" s="9"/>
      <c r="D6" s="9"/>
      <c r="E6" s="9">
        <f>'Laporan Penjualan'!H4</f>
        <v>20</v>
      </c>
      <c r="F6" s="6">
        <f>'Laporan Penjualan'!I4</f>
        <v>7000</v>
      </c>
      <c r="G6" s="6">
        <f>F6*E6</f>
        <v>140000</v>
      </c>
      <c r="H6" s="9">
        <f>H5-E6</f>
        <v>20</v>
      </c>
      <c r="I6" s="6">
        <f>I5</f>
        <v>5000</v>
      </c>
      <c r="J6" s="6">
        <f>I6*H6</f>
        <v>100000</v>
      </c>
    </row>
    <row r="7" spans="1:10" x14ac:dyDescent="0.3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3">
      <c r="A8" s="9"/>
      <c r="B8" s="9">
        <f>B5</f>
        <v>40</v>
      </c>
      <c r="C8" s="9"/>
      <c r="D8" s="6">
        <f>D5</f>
        <v>200000</v>
      </c>
      <c r="E8" s="9"/>
      <c r="F8" s="9"/>
      <c r="G8" s="9"/>
      <c r="H8" s="9"/>
      <c r="I8" s="9"/>
      <c r="J8" s="9"/>
    </row>
    <row r="9" spans="1:10" x14ac:dyDescent="0.3">
      <c r="A9" s="9"/>
      <c r="B9" s="9"/>
      <c r="C9" s="9"/>
      <c r="D9" s="9"/>
      <c r="E9" s="9">
        <f>E6</f>
        <v>20</v>
      </c>
      <c r="F9" s="9"/>
      <c r="G9" s="6">
        <f>G6</f>
        <v>140000</v>
      </c>
      <c r="H9" s="9"/>
      <c r="I9" s="9"/>
      <c r="J9" s="9"/>
    </row>
    <row r="10" spans="1:10" x14ac:dyDescent="0.3">
      <c r="A10" s="9"/>
      <c r="B10" s="9"/>
      <c r="C10" s="9"/>
      <c r="D10" s="9"/>
      <c r="E10" s="9"/>
      <c r="F10" s="9"/>
      <c r="G10" s="9"/>
      <c r="H10" s="9">
        <f>H6</f>
        <v>20</v>
      </c>
      <c r="I10" s="9"/>
      <c r="J10" s="6">
        <f>J6</f>
        <v>100000</v>
      </c>
    </row>
    <row r="11" spans="1:10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3"/>
    </row>
    <row r="12" spans="1:10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4" spans="1:10" x14ac:dyDescent="0.3">
      <c r="A14" s="85" t="s">
        <v>60</v>
      </c>
      <c r="B14" s="85"/>
      <c r="C14" s="85"/>
      <c r="D14" s="85"/>
      <c r="E14" s="85"/>
      <c r="F14" s="85"/>
      <c r="G14" s="85"/>
      <c r="H14" s="85"/>
      <c r="I14" s="85"/>
      <c r="J14" s="85"/>
    </row>
    <row r="15" spans="1:10" x14ac:dyDescent="0.3">
      <c r="A15" s="83" t="s">
        <v>50</v>
      </c>
      <c r="B15" s="83" t="s">
        <v>51</v>
      </c>
      <c r="C15" s="83"/>
      <c r="D15" s="83"/>
      <c r="E15" s="83" t="s">
        <v>16</v>
      </c>
      <c r="F15" s="83"/>
      <c r="G15" s="83"/>
      <c r="H15" s="83" t="s">
        <v>52</v>
      </c>
      <c r="I15" s="83"/>
      <c r="J15" s="83"/>
    </row>
    <row r="16" spans="1:10" x14ac:dyDescent="0.3">
      <c r="A16" s="83"/>
      <c r="B16" s="7" t="s">
        <v>53</v>
      </c>
      <c r="C16" s="7" t="s">
        <v>54</v>
      </c>
      <c r="D16" s="7" t="s">
        <v>55</v>
      </c>
      <c r="E16" s="7" t="s">
        <v>53</v>
      </c>
      <c r="F16" s="7" t="s">
        <v>54</v>
      </c>
      <c r="G16" s="7" t="s">
        <v>55</v>
      </c>
      <c r="H16" s="7" t="s">
        <v>53</v>
      </c>
      <c r="I16" s="7" t="s">
        <v>54</v>
      </c>
      <c r="J16" s="7" t="s">
        <v>55</v>
      </c>
    </row>
    <row r="17" spans="1:10" x14ac:dyDescent="0.3">
      <c r="A17" s="8">
        <v>43952</v>
      </c>
      <c r="B17" s="9">
        <v>30</v>
      </c>
      <c r="C17" s="6">
        <v>2500</v>
      </c>
      <c r="D17" s="6">
        <f>C17*B17</f>
        <v>75000</v>
      </c>
      <c r="E17" s="9"/>
      <c r="F17" s="9"/>
      <c r="G17" s="9"/>
      <c r="H17" s="9">
        <v>30</v>
      </c>
      <c r="I17" s="6">
        <v>2500</v>
      </c>
      <c r="J17" s="6">
        <f>I17*H17</f>
        <v>75000</v>
      </c>
    </row>
    <row r="18" spans="1:10" x14ac:dyDescent="0.3">
      <c r="A18" s="10"/>
      <c r="B18" s="9"/>
      <c r="C18" s="9"/>
      <c r="D18" s="9"/>
      <c r="E18" s="9">
        <f>'Laporan Penjualan'!H5</f>
        <v>15</v>
      </c>
      <c r="F18" s="6">
        <f>'Laporan Penjualan'!I5</f>
        <v>4000</v>
      </c>
      <c r="G18" s="6">
        <f>F18*E18</f>
        <v>60000</v>
      </c>
      <c r="H18" s="9">
        <f>H17-E18</f>
        <v>15</v>
      </c>
      <c r="I18" s="6">
        <f>I17</f>
        <v>2500</v>
      </c>
      <c r="J18" s="6">
        <f>I18*H18</f>
        <v>37500</v>
      </c>
    </row>
    <row r="19" spans="1:10" x14ac:dyDescent="0.3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3">
      <c r="A20" s="9" t="s">
        <v>56</v>
      </c>
      <c r="B20" s="9">
        <f>B17</f>
        <v>30</v>
      </c>
      <c r="C20" s="9"/>
      <c r="D20" s="6">
        <f>D17</f>
        <v>75000</v>
      </c>
      <c r="E20" s="9"/>
      <c r="F20" s="9"/>
      <c r="G20" s="9"/>
      <c r="H20" s="9"/>
      <c r="I20" s="9"/>
      <c r="J20" s="9"/>
    </row>
    <row r="21" spans="1:10" x14ac:dyDescent="0.3">
      <c r="A21" s="9" t="s">
        <v>57</v>
      </c>
      <c r="B21" s="9"/>
      <c r="C21" s="9"/>
      <c r="D21" s="9"/>
      <c r="E21" s="9">
        <f>E18</f>
        <v>15</v>
      </c>
      <c r="F21" s="9"/>
      <c r="G21" s="6">
        <f>G18</f>
        <v>60000</v>
      </c>
      <c r="H21" s="9"/>
      <c r="I21" s="9"/>
      <c r="J21" s="9"/>
    </row>
    <row r="22" spans="1:10" x14ac:dyDescent="0.3">
      <c r="A22" s="9" t="s">
        <v>58</v>
      </c>
      <c r="B22" s="9"/>
      <c r="C22" s="9"/>
      <c r="D22" s="9"/>
      <c r="E22" s="9"/>
      <c r="F22" s="9"/>
      <c r="G22" s="9"/>
      <c r="H22" s="9">
        <f>H18</f>
        <v>15</v>
      </c>
      <c r="I22" s="9"/>
      <c r="J22" s="6">
        <f>J18</f>
        <v>37500</v>
      </c>
    </row>
    <row r="23" spans="1:10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3"/>
    </row>
    <row r="24" spans="1:10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6" spans="1:10" x14ac:dyDescent="0.3">
      <c r="A26" s="85" t="s">
        <v>61</v>
      </c>
      <c r="B26" s="85"/>
      <c r="C26" s="85"/>
      <c r="D26" s="85"/>
      <c r="E26" s="85"/>
      <c r="F26" s="85"/>
      <c r="G26" s="85"/>
      <c r="H26" s="85"/>
      <c r="I26" s="85"/>
      <c r="J26" s="85"/>
    </row>
    <row r="27" spans="1:10" x14ac:dyDescent="0.3">
      <c r="A27" s="83" t="s">
        <v>50</v>
      </c>
      <c r="B27" s="83" t="s">
        <v>51</v>
      </c>
      <c r="C27" s="83"/>
      <c r="D27" s="83"/>
      <c r="E27" s="83" t="s">
        <v>16</v>
      </c>
      <c r="F27" s="83"/>
      <c r="G27" s="83"/>
      <c r="H27" s="83" t="s">
        <v>52</v>
      </c>
      <c r="I27" s="83"/>
      <c r="J27" s="83"/>
    </row>
    <row r="28" spans="1:10" x14ac:dyDescent="0.3">
      <c r="A28" s="83"/>
      <c r="B28" s="7" t="s">
        <v>53</v>
      </c>
      <c r="C28" s="7" t="s">
        <v>54</v>
      </c>
      <c r="D28" s="7" t="s">
        <v>55</v>
      </c>
      <c r="E28" s="7" t="s">
        <v>53</v>
      </c>
      <c r="F28" s="7" t="s">
        <v>54</v>
      </c>
      <c r="G28" s="7" t="s">
        <v>55</v>
      </c>
      <c r="H28" s="7" t="s">
        <v>53</v>
      </c>
      <c r="I28" s="7" t="s">
        <v>54</v>
      </c>
      <c r="J28" s="7" t="s">
        <v>55</v>
      </c>
    </row>
    <row r="29" spans="1:10" x14ac:dyDescent="0.3">
      <c r="A29" s="8">
        <v>43952</v>
      </c>
      <c r="B29" s="9">
        <v>15</v>
      </c>
      <c r="C29" s="6">
        <v>4000</v>
      </c>
      <c r="D29" s="6">
        <f>C29*B29</f>
        <v>60000</v>
      </c>
      <c r="E29" s="9"/>
      <c r="F29" s="9"/>
      <c r="G29" s="9"/>
      <c r="H29" s="9">
        <v>15</v>
      </c>
      <c r="I29" s="6">
        <v>4000</v>
      </c>
      <c r="J29" s="6">
        <f>I29*H29</f>
        <v>60000</v>
      </c>
    </row>
    <row r="30" spans="1:10" x14ac:dyDescent="0.3">
      <c r="A30" s="10"/>
      <c r="B30" s="9"/>
      <c r="C30" s="9"/>
      <c r="D30" s="9"/>
      <c r="E30" s="9">
        <f>'Laporan Penjualan'!H6</f>
        <v>10</v>
      </c>
      <c r="F30" s="6">
        <f>'Laporan Penjualan'!I6</f>
        <v>5000</v>
      </c>
      <c r="G30" s="6">
        <f>F30*E30</f>
        <v>50000</v>
      </c>
      <c r="H30" s="9">
        <f>H29-E30</f>
        <v>5</v>
      </c>
      <c r="I30" s="6">
        <v>4000</v>
      </c>
      <c r="J30" s="6">
        <f>I30*H30</f>
        <v>20000</v>
      </c>
    </row>
    <row r="31" spans="1:10" x14ac:dyDescent="0.3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3">
      <c r="A32" s="9" t="s">
        <v>56</v>
      </c>
      <c r="B32" s="9">
        <f>B29</f>
        <v>15</v>
      </c>
      <c r="C32" s="9"/>
      <c r="D32" s="6">
        <f>D29</f>
        <v>60000</v>
      </c>
      <c r="E32" s="9"/>
      <c r="F32" s="9"/>
      <c r="G32" s="9"/>
      <c r="H32" s="9"/>
      <c r="I32" s="9"/>
      <c r="J32" s="9"/>
    </row>
    <row r="33" spans="1:10" x14ac:dyDescent="0.3">
      <c r="A33" s="9" t="s">
        <v>57</v>
      </c>
      <c r="B33" s="9"/>
      <c r="C33" s="9"/>
      <c r="D33" s="9"/>
      <c r="E33" s="9">
        <f>E30</f>
        <v>10</v>
      </c>
      <c r="F33" s="9"/>
      <c r="G33" s="6">
        <f>G30</f>
        <v>50000</v>
      </c>
      <c r="H33" s="9"/>
      <c r="I33" s="9"/>
      <c r="J33" s="9"/>
    </row>
    <row r="34" spans="1:10" x14ac:dyDescent="0.3">
      <c r="A34" s="9" t="s">
        <v>58</v>
      </c>
      <c r="B34" s="9"/>
      <c r="C34" s="9"/>
      <c r="D34" s="9"/>
      <c r="E34" s="9"/>
      <c r="F34" s="9"/>
      <c r="G34" s="9"/>
      <c r="H34" s="9">
        <f>H30</f>
        <v>5</v>
      </c>
      <c r="I34" s="9"/>
      <c r="J34" s="6">
        <f>J30</f>
        <v>20000</v>
      </c>
    </row>
    <row r="36" spans="1:10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8" spans="1:10" x14ac:dyDescent="0.3">
      <c r="A38" s="85" t="s">
        <v>18</v>
      </c>
      <c r="B38" s="85"/>
      <c r="C38" s="85"/>
      <c r="D38" s="85"/>
      <c r="E38" s="85"/>
      <c r="F38" s="85"/>
      <c r="G38" s="85"/>
      <c r="H38" s="85"/>
      <c r="I38" s="85"/>
      <c r="J38" s="85"/>
    </row>
    <row r="39" spans="1:10" x14ac:dyDescent="0.3">
      <c r="A39" s="83" t="s">
        <v>50</v>
      </c>
      <c r="B39" s="83" t="s">
        <v>51</v>
      </c>
      <c r="C39" s="83"/>
      <c r="D39" s="83"/>
      <c r="E39" s="83" t="s">
        <v>16</v>
      </c>
      <c r="F39" s="83"/>
      <c r="G39" s="83"/>
      <c r="H39" s="83" t="s">
        <v>52</v>
      </c>
      <c r="I39" s="83"/>
      <c r="J39" s="83"/>
    </row>
    <row r="40" spans="1:10" x14ac:dyDescent="0.3">
      <c r="A40" s="83"/>
      <c r="B40" s="7" t="s">
        <v>53</v>
      </c>
      <c r="C40" s="7" t="s">
        <v>59</v>
      </c>
      <c r="D40" s="7" t="s">
        <v>55</v>
      </c>
      <c r="E40" s="7" t="s">
        <v>53</v>
      </c>
      <c r="F40" s="7" t="s">
        <v>59</v>
      </c>
      <c r="G40" s="7" t="s">
        <v>55</v>
      </c>
      <c r="H40" s="7" t="s">
        <v>53</v>
      </c>
      <c r="I40" s="7" t="s">
        <v>59</v>
      </c>
      <c r="J40" s="7" t="s">
        <v>55</v>
      </c>
    </row>
    <row r="41" spans="1:10" x14ac:dyDescent="0.3">
      <c r="A41" s="8">
        <v>43952</v>
      </c>
      <c r="B41" s="9">
        <v>25</v>
      </c>
      <c r="C41" s="6">
        <v>18000</v>
      </c>
      <c r="D41" s="6">
        <f>C41*B41</f>
        <v>450000</v>
      </c>
      <c r="E41" s="9"/>
      <c r="F41" s="9"/>
      <c r="G41" s="9"/>
      <c r="H41" s="9">
        <v>25</v>
      </c>
      <c r="I41" s="6">
        <v>18000</v>
      </c>
      <c r="J41" s="6">
        <f>I41*H41</f>
        <v>450000</v>
      </c>
    </row>
    <row r="42" spans="1:10" x14ac:dyDescent="0.3">
      <c r="A42" s="10"/>
      <c r="B42" s="9"/>
      <c r="C42" s="9"/>
      <c r="D42" s="9"/>
      <c r="E42" s="9">
        <f>'Laporan Penjualan'!H7</f>
        <v>15</v>
      </c>
      <c r="F42" s="6">
        <f>'Laporan Penjualan'!I7</f>
        <v>25000</v>
      </c>
      <c r="G42" s="6">
        <f>F42*E42</f>
        <v>375000</v>
      </c>
      <c r="H42" s="9">
        <f>H41-E42</f>
        <v>10</v>
      </c>
      <c r="I42" s="6">
        <v>7000</v>
      </c>
      <c r="J42" s="6">
        <f>I42*H42</f>
        <v>70000</v>
      </c>
    </row>
    <row r="43" spans="1:10" x14ac:dyDescent="0.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3">
      <c r="A44" s="9" t="s">
        <v>56</v>
      </c>
      <c r="B44" s="9">
        <f>B41</f>
        <v>25</v>
      </c>
      <c r="C44" s="9"/>
      <c r="D44" s="6">
        <f>D41</f>
        <v>450000</v>
      </c>
      <c r="E44" s="9"/>
      <c r="F44" s="9"/>
      <c r="G44" s="9"/>
      <c r="H44" s="9"/>
      <c r="I44" s="9"/>
      <c r="J44" s="9"/>
    </row>
    <row r="45" spans="1:10" x14ac:dyDescent="0.3">
      <c r="A45" s="9" t="s">
        <v>57</v>
      </c>
      <c r="B45" s="9"/>
      <c r="C45" s="9"/>
      <c r="D45" s="9"/>
      <c r="E45" s="9">
        <f>E42</f>
        <v>15</v>
      </c>
      <c r="F45" s="9"/>
      <c r="G45" s="6">
        <f>G42</f>
        <v>375000</v>
      </c>
      <c r="H45" s="9"/>
      <c r="I45" s="9"/>
      <c r="J45" s="9"/>
    </row>
    <row r="46" spans="1:10" x14ac:dyDescent="0.3">
      <c r="A46" s="9" t="s">
        <v>58</v>
      </c>
      <c r="B46" s="9"/>
      <c r="C46" s="9"/>
      <c r="D46" s="9"/>
      <c r="E46" s="9"/>
      <c r="F46" s="9"/>
      <c r="G46" s="9"/>
      <c r="H46" s="9">
        <f>H42</f>
        <v>10</v>
      </c>
      <c r="I46" s="9"/>
      <c r="J46" s="6">
        <f>J42</f>
        <v>70000</v>
      </c>
    </row>
  </sheetData>
  <mergeCells count="21">
    <mergeCell ref="A1:J1"/>
    <mergeCell ref="A2:J2"/>
    <mergeCell ref="A3:A4"/>
    <mergeCell ref="B3:D3"/>
    <mergeCell ref="E3:G3"/>
    <mergeCell ref="H3:J3"/>
    <mergeCell ref="A39:A40"/>
    <mergeCell ref="B39:D39"/>
    <mergeCell ref="E39:G39"/>
    <mergeCell ref="H39:J39"/>
    <mergeCell ref="A14:J14"/>
    <mergeCell ref="A15:A16"/>
    <mergeCell ref="B15:D15"/>
    <mergeCell ref="E15:G15"/>
    <mergeCell ref="H15:J15"/>
    <mergeCell ref="A26:J26"/>
    <mergeCell ref="A27:A28"/>
    <mergeCell ref="B27:D27"/>
    <mergeCell ref="E27:G27"/>
    <mergeCell ref="H27:J27"/>
    <mergeCell ref="A38:J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8" sqref="B18"/>
    </sheetView>
  </sheetViews>
  <sheetFormatPr defaultRowHeight="14.4" x14ac:dyDescent="0.3"/>
  <cols>
    <col min="1" max="1" width="39.33203125" bestFit="1" customWidth="1"/>
    <col min="2" max="3" width="13.5546875" style="1" bestFit="1" customWidth="1"/>
  </cols>
  <sheetData>
    <row r="1" spans="1:7" x14ac:dyDescent="0.3">
      <c r="A1" s="83" t="s">
        <v>74</v>
      </c>
      <c r="B1" s="83"/>
      <c r="C1" s="83"/>
    </row>
    <row r="2" spans="1:7" x14ac:dyDescent="0.3">
      <c r="A2" s="7" t="s">
        <v>62</v>
      </c>
      <c r="B2" s="14" t="s">
        <v>2</v>
      </c>
      <c r="C2" s="14" t="s">
        <v>6</v>
      </c>
    </row>
    <row r="3" spans="1:7" x14ac:dyDescent="0.3">
      <c r="A3" s="9" t="s">
        <v>3</v>
      </c>
      <c r="B3" s="6">
        <v>85000000</v>
      </c>
      <c r="C3" s="6"/>
    </row>
    <row r="4" spans="1:7" x14ac:dyDescent="0.3">
      <c r="A4" s="9" t="s">
        <v>4</v>
      </c>
      <c r="B4" s="6">
        <f>C5+C6+C7+C8</f>
        <v>35000000</v>
      </c>
      <c r="C4" s="6"/>
    </row>
    <row r="5" spans="1:7" x14ac:dyDescent="0.3">
      <c r="A5" s="9" t="s">
        <v>64</v>
      </c>
      <c r="B5" s="6"/>
      <c r="C5" s="6">
        <v>10000000</v>
      </c>
    </row>
    <row r="6" spans="1:7" x14ac:dyDescent="0.3">
      <c r="A6" s="9" t="s">
        <v>65</v>
      </c>
      <c r="B6" s="6"/>
      <c r="C6" s="6">
        <v>9000000</v>
      </c>
    </row>
    <row r="7" spans="1:7" x14ac:dyDescent="0.3">
      <c r="A7" s="9" t="s">
        <v>66</v>
      </c>
      <c r="B7" s="6"/>
      <c r="C7" s="6">
        <v>8000000</v>
      </c>
    </row>
    <row r="8" spans="1:7" x14ac:dyDescent="0.3">
      <c r="A8" s="9" t="s">
        <v>67</v>
      </c>
      <c r="B8" s="6"/>
      <c r="C8" s="6">
        <v>8000000</v>
      </c>
    </row>
    <row r="9" spans="1:7" x14ac:dyDescent="0.3">
      <c r="A9" s="9" t="s">
        <v>68</v>
      </c>
      <c r="B9" s="6">
        <v>500000</v>
      </c>
      <c r="C9" s="6"/>
      <c r="E9" s="15" t="s">
        <v>63</v>
      </c>
      <c r="F9" s="15"/>
      <c r="G9" s="15"/>
    </row>
    <row r="10" spans="1:7" x14ac:dyDescent="0.3">
      <c r="A10" s="9" t="s">
        <v>69</v>
      </c>
      <c r="B10" s="6">
        <v>400000</v>
      </c>
      <c r="C10" s="6"/>
      <c r="E10" s="15" t="s">
        <v>76</v>
      </c>
      <c r="F10" s="15"/>
      <c r="G10" s="15"/>
    </row>
    <row r="11" spans="1:7" x14ac:dyDescent="0.3">
      <c r="A11" s="9" t="s">
        <v>71</v>
      </c>
      <c r="B11" s="6">
        <v>1200000</v>
      </c>
      <c r="C11" s="6"/>
    </row>
    <row r="12" spans="1:7" x14ac:dyDescent="0.3">
      <c r="A12" s="9" t="s">
        <v>114</v>
      </c>
      <c r="B12" s="6"/>
      <c r="C12" s="6">
        <v>600000</v>
      </c>
    </row>
    <row r="13" spans="1:7" x14ac:dyDescent="0.3">
      <c r="A13" s="9" t="s">
        <v>70</v>
      </c>
      <c r="B13" s="6">
        <v>1000000</v>
      </c>
      <c r="C13" s="6"/>
    </row>
    <row r="14" spans="1:7" x14ac:dyDescent="0.3">
      <c r="A14" s="9" t="s">
        <v>115</v>
      </c>
      <c r="B14" s="6"/>
      <c r="C14" s="6">
        <v>500000</v>
      </c>
    </row>
    <row r="15" spans="1:7" x14ac:dyDescent="0.3">
      <c r="A15" s="9" t="s">
        <v>73</v>
      </c>
      <c r="B15" s="6">
        <v>7000000</v>
      </c>
      <c r="C15" s="6"/>
    </row>
    <row r="16" spans="1:7" x14ac:dyDescent="0.3">
      <c r="A16" s="9" t="s">
        <v>13</v>
      </c>
      <c r="B16" s="6"/>
      <c r="C16" s="6">
        <v>94000000</v>
      </c>
    </row>
    <row r="17" spans="1:3" x14ac:dyDescent="0.3">
      <c r="A17" s="9" t="s">
        <v>75</v>
      </c>
      <c r="B17" s="6">
        <f>SUM(B3:B16)</f>
        <v>130100000</v>
      </c>
      <c r="C17" s="6">
        <f>SUM(C3:C16)</f>
        <v>130100000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16" zoomScale="80" zoomScaleNormal="80" workbookViewId="0">
      <selection activeCell="E62" sqref="E62"/>
    </sheetView>
  </sheetViews>
  <sheetFormatPr defaultRowHeight="14.4" x14ac:dyDescent="0.3"/>
  <cols>
    <col min="1" max="1" width="10.6640625" style="2" bestFit="1" customWidth="1"/>
    <col min="2" max="2" width="48.6640625" bestFit="1" customWidth="1"/>
    <col min="4" max="5" width="15.5546875" bestFit="1" customWidth="1"/>
    <col min="6" max="6" width="43.44140625" bestFit="1" customWidth="1"/>
    <col min="7" max="7" width="35.6640625" style="18" bestFit="1" customWidth="1"/>
    <col min="8" max="9" width="8.109375" customWidth="1"/>
    <col min="10" max="10" width="18.6640625" customWidth="1"/>
    <col min="11" max="11" width="14.44140625" bestFit="1" customWidth="1"/>
    <col min="12" max="12" width="10.109375" bestFit="1" customWidth="1"/>
  </cols>
  <sheetData>
    <row r="1" spans="1:7" x14ac:dyDescent="0.3">
      <c r="A1" s="87" t="s">
        <v>77</v>
      </c>
      <c r="B1" s="88"/>
      <c r="C1" s="88"/>
      <c r="D1" s="88"/>
      <c r="E1" s="89"/>
    </row>
    <row r="2" spans="1:7" x14ac:dyDescent="0.3">
      <c r="A2" s="4" t="s">
        <v>50</v>
      </c>
      <c r="B2" s="4" t="s">
        <v>79</v>
      </c>
      <c r="C2" s="4" t="s">
        <v>80</v>
      </c>
      <c r="D2" s="4" t="s">
        <v>81</v>
      </c>
      <c r="E2" s="4" t="s">
        <v>82</v>
      </c>
    </row>
    <row r="3" spans="1:7" x14ac:dyDescent="0.3">
      <c r="A3" s="10">
        <v>43952</v>
      </c>
      <c r="B3" s="9" t="s">
        <v>3</v>
      </c>
      <c r="C3" s="9">
        <v>1111</v>
      </c>
      <c r="D3" s="6">
        <v>100000000</v>
      </c>
      <c r="E3" s="6"/>
    </row>
    <row r="4" spans="1:7" x14ac:dyDescent="0.3">
      <c r="A4" s="4"/>
      <c r="B4" s="16" t="s">
        <v>72</v>
      </c>
      <c r="C4" s="9">
        <v>3111</v>
      </c>
      <c r="D4" s="6"/>
      <c r="E4" s="6">
        <f>D3</f>
        <v>100000000</v>
      </c>
    </row>
    <row r="5" spans="1:7" x14ac:dyDescent="0.3">
      <c r="A5" s="10">
        <v>43953</v>
      </c>
      <c r="B5" s="9" t="s">
        <v>4</v>
      </c>
      <c r="C5" s="9">
        <v>1311</v>
      </c>
      <c r="D5" s="6">
        <f>E10+E14+E18+E22</f>
        <v>15000000</v>
      </c>
      <c r="E5" s="6"/>
      <c r="F5" t="s">
        <v>106</v>
      </c>
    </row>
    <row r="6" spans="1:7" x14ac:dyDescent="0.3">
      <c r="A6" s="9"/>
      <c r="B6" s="16" t="s">
        <v>3</v>
      </c>
      <c r="C6" s="9">
        <v>1111</v>
      </c>
      <c r="D6" s="6"/>
      <c r="E6" s="6">
        <f>D5</f>
        <v>15000000</v>
      </c>
    </row>
    <row r="7" spans="1:7" x14ac:dyDescent="0.3">
      <c r="A7" s="10">
        <v>43954</v>
      </c>
      <c r="B7" s="9" t="s">
        <v>3</v>
      </c>
      <c r="C7" s="9">
        <v>1111</v>
      </c>
      <c r="D7" s="6">
        <v>8000000</v>
      </c>
      <c r="E7" s="6"/>
    </row>
    <row r="8" spans="1:7" x14ac:dyDescent="0.3">
      <c r="A8" s="4"/>
      <c r="B8" s="16" t="s">
        <v>17</v>
      </c>
      <c r="C8" s="9">
        <v>4111</v>
      </c>
      <c r="D8" s="6"/>
      <c r="E8" s="6">
        <f>D7</f>
        <v>8000000</v>
      </c>
      <c r="F8" s="17" t="s">
        <v>83</v>
      </c>
    </row>
    <row r="9" spans="1:7" ht="15" thickBot="1" x14ac:dyDescent="0.35">
      <c r="A9" s="4"/>
      <c r="B9" s="9" t="s">
        <v>21</v>
      </c>
      <c r="C9" s="9">
        <v>6111</v>
      </c>
      <c r="D9" s="6">
        <v>6000000</v>
      </c>
      <c r="E9" s="6"/>
      <c r="F9" s="17" t="s">
        <v>84</v>
      </c>
    </row>
    <row r="10" spans="1:7" ht="16.2" thickBot="1" x14ac:dyDescent="0.35">
      <c r="A10" s="4"/>
      <c r="B10" s="16" t="s">
        <v>64</v>
      </c>
      <c r="C10" s="9">
        <v>1312</v>
      </c>
      <c r="D10" s="6"/>
      <c r="E10" s="6">
        <f>D9</f>
        <v>6000000</v>
      </c>
      <c r="F10" s="93" t="s">
        <v>85</v>
      </c>
      <c r="G10" s="94"/>
    </row>
    <row r="11" spans="1:7" ht="15.6" x14ac:dyDescent="0.3">
      <c r="A11" s="10">
        <v>43954</v>
      </c>
      <c r="B11" s="9" t="s">
        <v>3</v>
      </c>
      <c r="C11" s="9">
        <v>1111</v>
      </c>
      <c r="D11" s="6">
        <v>6000000</v>
      </c>
      <c r="E11" s="6"/>
      <c r="F11" s="19" t="s">
        <v>86</v>
      </c>
      <c r="G11" s="20" t="s">
        <v>87</v>
      </c>
    </row>
    <row r="12" spans="1:7" ht="15.6" x14ac:dyDescent="0.3">
      <c r="A12" s="4"/>
      <c r="B12" s="16" t="s">
        <v>99</v>
      </c>
      <c r="C12" s="9">
        <v>4112</v>
      </c>
      <c r="D12" s="6"/>
      <c r="E12" s="6">
        <f>D11</f>
        <v>6000000</v>
      </c>
      <c r="F12" s="21" t="s">
        <v>88</v>
      </c>
      <c r="G12" s="22" t="s">
        <v>89</v>
      </c>
    </row>
    <row r="13" spans="1:7" ht="15.6" x14ac:dyDescent="0.3">
      <c r="A13" s="4"/>
      <c r="B13" s="9" t="s">
        <v>100</v>
      </c>
      <c r="C13" s="9">
        <v>6112</v>
      </c>
      <c r="D13" s="6">
        <v>5000000</v>
      </c>
      <c r="E13" s="6"/>
      <c r="F13" s="21" t="s">
        <v>90</v>
      </c>
      <c r="G13" s="22" t="s">
        <v>91</v>
      </c>
    </row>
    <row r="14" spans="1:7" ht="16.2" thickBot="1" x14ac:dyDescent="0.35">
      <c r="A14" s="4"/>
      <c r="B14" s="16" t="s">
        <v>101</v>
      </c>
      <c r="C14" s="9">
        <v>1313</v>
      </c>
      <c r="D14" s="6"/>
      <c r="E14" s="6">
        <f>D13</f>
        <v>5000000</v>
      </c>
      <c r="F14" s="23" t="s">
        <v>92</v>
      </c>
      <c r="G14" s="24" t="s">
        <v>93</v>
      </c>
    </row>
    <row r="15" spans="1:7" x14ac:dyDescent="0.3">
      <c r="A15" s="10">
        <v>43954</v>
      </c>
      <c r="B15" s="9" t="s">
        <v>3</v>
      </c>
      <c r="C15" s="9">
        <v>1111</v>
      </c>
      <c r="D15" s="6">
        <v>4000000</v>
      </c>
      <c r="E15" s="6"/>
    </row>
    <row r="16" spans="1:7" x14ac:dyDescent="0.3">
      <c r="A16" s="4"/>
      <c r="B16" s="16" t="s">
        <v>61</v>
      </c>
      <c r="C16" s="9">
        <v>4113</v>
      </c>
      <c r="D16" s="6"/>
      <c r="E16" s="6">
        <f>D15</f>
        <v>4000000</v>
      </c>
    </row>
    <row r="17" spans="1:7" x14ac:dyDescent="0.3">
      <c r="A17" s="4"/>
      <c r="B17" s="9" t="s">
        <v>102</v>
      </c>
      <c r="C17" s="9">
        <v>6113</v>
      </c>
      <c r="D17" s="6">
        <v>3000000</v>
      </c>
      <c r="E17" s="6"/>
    </row>
    <row r="18" spans="1:7" x14ac:dyDescent="0.3">
      <c r="A18" s="4"/>
      <c r="B18" s="16" t="s">
        <v>66</v>
      </c>
      <c r="C18" s="9">
        <v>1314</v>
      </c>
      <c r="D18" s="6"/>
      <c r="E18" s="6">
        <f>D17</f>
        <v>3000000</v>
      </c>
    </row>
    <row r="19" spans="1:7" x14ac:dyDescent="0.3">
      <c r="A19" s="10">
        <v>43954</v>
      </c>
      <c r="B19" s="9" t="s">
        <v>3</v>
      </c>
      <c r="C19" s="9">
        <v>1111</v>
      </c>
      <c r="D19" s="6">
        <v>3000000</v>
      </c>
      <c r="E19" s="6"/>
    </row>
    <row r="20" spans="1:7" x14ac:dyDescent="0.3">
      <c r="A20" s="4"/>
      <c r="B20" s="16" t="s">
        <v>18</v>
      </c>
      <c r="C20" s="9">
        <v>4114</v>
      </c>
      <c r="D20" s="6"/>
      <c r="E20" s="6">
        <v>3000000</v>
      </c>
    </row>
    <row r="21" spans="1:7" x14ac:dyDescent="0.3">
      <c r="A21" s="4"/>
      <c r="B21" s="9" t="s">
        <v>22</v>
      </c>
      <c r="C21" s="9">
        <v>6114</v>
      </c>
      <c r="D21" s="6">
        <v>1000000</v>
      </c>
      <c r="E21" s="6"/>
    </row>
    <row r="22" spans="1:7" x14ac:dyDescent="0.3">
      <c r="A22" s="4"/>
      <c r="B22" s="16" t="s">
        <v>67</v>
      </c>
      <c r="C22" s="9">
        <v>1315</v>
      </c>
      <c r="D22" s="6"/>
      <c r="E22" s="6">
        <v>1000000</v>
      </c>
    </row>
    <row r="23" spans="1:7" x14ac:dyDescent="0.3">
      <c r="A23"/>
      <c r="B23" s="18"/>
      <c r="D23" s="1">
        <f>SUM(D3:D22)</f>
        <v>151000000</v>
      </c>
      <c r="E23" s="1">
        <f>SUM(E3:E22)</f>
        <v>151000000</v>
      </c>
      <c r="G23"/>
    </row>
    <row r="24" spans="1:7" ht="15" thickBot="1" x14ac:dyDescent="0.35">
      <c r="A24"/>
      <c r="B24" s="18"/>
      <c r="G24"/>
    </row>
    <row r="25" spans="1:7" ht="15" thickBot="1" x14ac:dyDescent="0.35">
      <c r="A25" s="90" t="s">
        <v>78</v>
      </c>
      <c r="B25" s="91"/>
      <c r="C25" s="91"/>
      <c r="D25" s="91"/>
      <c r="E25" s="92"/>
      <c r="G25"/>
    </row>
    <row r="26" spans="1:7" x14ac:dyDescent="0.3">
      <c r="A26" s="10">
        <v>43955</v>
      </c>
      <c r="B26" s="9" t="s">
        <v>104</v>
      </c>
      <c r="C26" s="9">
        <v>5111</v>
      </c>
      <c r="D26" s="6">
        <v>300000</v>
      </c>
      <c r="E26" s="6"/>
      <c r="G26"/>
    </row>
    <row r="27" spans="1:7" x14ac:dyDescent="0.3">
      <c r="A27" s="4"/>
      <c r="B27" s="16" t="s">
        <v>3</v>
      </c>
      <c r="C27" s="9">
        <v>1111</v>
      </c>
      <c r="D27" s="6"/>
      <c r="E27" s="6">
        <f>D26</f>
        <v>300000</v>
      </c>
      <c r="G27"/>
    </row>
    <row r="28" spans="1:7" x14ac:dyDescent="0.3">
      <c r="A28" s="10">
        <v>43955</v>
      </c>
      <c r="B28" s="3" t="s">
        <v>68</v>
      </c>
      <c r="C28" s="9">
        <v>1211</v>
      </c>
      <c r="D28" s="6">
        <v>600000</v>
      </c>
      <c r="E28" s="6"/>
      <c r="G28"/>
    </row>
    <row r="29" spans="1:7" x14ac:dyDescent="0.3">
      <c r="A29" s="4"/>
      <c r="B29" s="16" t="s">
        <v>3</v>
      </c>
      <c r="C29" s="9">
        <v>1111</v>
      </c>
      <c r="D29" s="6"/>
      <c r="E29" s="6">
        <f>D28</f>
        <v>600000</v>
      </c>
      <c r="G29"/>
    </row>
    <row r="30" spans="1:7" x14ac:dyDescent="0.3">
      <c r="A30" s="10">
        <v>43955</v>
      </c>
      <c r="B30" s="3" t="s">
        <v>105</v>
      </c>
      <c r="C30" s="9">
        <v>1212</v>
      </c>
      <c r="D30" s="6">
        <v>500000</v>
      </c>
      <c r="E30" s="6"/>
      <c r="G30"/>
    </row>
    <row r="31" spans="1:7" x14ac:dyDescent="0.3">
      <c r="A31" s="4"/>
      <c r="B31" s="16" t="s">
        <v>3</v>
      </c>
      <c r="C31" s="9">
        <v>1111</v>
      </c>
      <c r="D31" s="6"/>
      <c r="E31" s="6">
        <f>D30</f>
        <v>500000</v>
      </c>
      <c r="G31"/>
    </row>
    <row r="32" spans="1:7" x14ac:dyDescent="0.3">
      <c r="A32" s="10">
        <v>43955</v>
      </c>
      <c r="B32" s="3" t="s">
        <v>71</v>
      </c>
      <c r="C32" s="9">
        <v>1221</v>
      </c>
      <c r="D32" s="6">
        <v>1000000</v>
      </c>
      <c r="E32" s="6"/>
      <c r="G32"/>
    </row>
    <row r="33" spans="1:7" x14ac:dyDescent="0.3">
      <c r="A33" s="4"/>
      <c r="B33" s="16" t="s">
        <v>3</v>
      </c>
      <c r="C33" s="9">
        <v>1111</v>
      </c>
      <c r="D33" s="6"/>
      <c r="E33" s="6">
        <f>D32</f>
        <v>1000000</v>
      </c>
      <c r="G33"/>
    </row>
    <row r="34" spans="1:7" x14ac:dyDescent="0.3">
      <c r="A34" s="10">
        <v>43955</v>
      </c>
      <c r="B34" s="3" t="s">
        <v>70</v>
      </c>
      <c r="C34" s="9">
        <v>1222</v>
      </c>
      <c r="D34" s="6">
        <v>800000</v>
      </c>
      <c r="E34" s="6"/>
      <c r="G34"/>
    </row>
    <row r="35" spans="1:7" x14ac:dyDescent="0.3">
      <c r="A35" s="4"/>
      <c r="B35" s="16" t="s">
        <v>3</v>
      </c>
      <c r="C35" s="9">
        <v>1111</v>
      </c>
      <c r="D35" s="6"/>
      <c r="E35" s="6">
        <f>D34</f>
        <v>800000</v>
      </c>
      <c r="G35"/>
    </row>
    <row r="36" spans="1:7" x14ac:dyDescent="0.3">
      <c r="A36" s="10">
        <v>43956</v>
      </c>
      <c r="B36" s="9" t="s">
        <v>26</v>
      </c>
      <c r="C36" s="9">
        <v>5113</v>
      </c>
      <c r="D36" s="6">
        <v>300000</v>
      </c>
      <c r="E36" s="6"/>
      <c r="G36"/>
    </row>
    <row r="37" spans="1:7" x14ac:dyDescent="0.3">
      <c r="A37" s="4"/>
      <c r="B37" s="16" t="s">
        <v>68</v>
      </c>
      <c r="C37" s="9">
        <v>1211</v>
      </c>
      <c r="D37" s="6"/>
      <c r="E37" s="6">
        <f>D36</f>
        <v>300000</v>
      </c>
      <c r="G37"/>
    </row>
    <row r="38" spans="1:7" x14ac:dyDescent="0.3">
      <c r="A38" s="10">
        <v>43956</v>
      </c>
      <c r="B38" s="9" t="s">
        <v>27</v>
      </c>
      <c r="C38" s="9">
        <v>5115</v>
      </c>
      <c r="D38" s="6">
        <v>200000</v>
      </c>
      <c r="E38" s="6"/>
      <c r="G38"/>
    </row>
    <row r="39" spans="1:7" x14ac:dyDescent="0.3">
      <c r="A39" s="9"/>
      <c r="B39" s="16" t="s">
        <v>69</v>
      </c>
      <c r="C39" s="9">
        <v>1212</v>
      </c>
      <c r="D39" s="6"/>
      <c r="E39" s="6">
        <f>D38</f>
        <v>200000</v>
      </c>
      <c r="G39"/>
    </row>
    <row r="40" spans="1:7" x14ac:dyDescent="0.3">
      <c r="A40" s="10">
        <v>43956</v>
      </c>
      <c r="B40" s="9" t="s">
        <v>29</v>
      </c>
      <c r="C40" s="9">
        <v>5114</v>
      </c>
      <c r="D40" s="6">
        <v>500000</v>
      </c>
      <c r="E40" s="6"/>
      <c r="G40"/>
    </row>
    <row r="41" spans="1:7" x14ac:dyDescent="0.3">
      <c r="A41" s="4"/>
      <c r="B41" s="16" t="s">
        <v>128</v>
      </c>
      <c r="C41" s="9">
        <v>1222</v>
      </c>
      <c r="D41" s="6"/>
      <c r="E41" s="6">
        <f>D40</f>
        <v>500000</v>
      </c>
      <c r="G41"/>
    </row>
    <row r="42" spans="1:7" x14ac:dyDescent="0.3">
      <c r="A42" s="10">
        <v>43956</v>
      </c>
      <c r="B42" s="9" t="s">
        <v>30</v>
      </c>
      <c r="C42" s="9">
        <v>5116</v>
      </c>
      <c r="D42" s="6">
        <v>400000</v>
      </c>
      <c r="E42" s="6"/>
      <c r="G42"/>
    </row>
    <row r="43" spans="1:7" x14ac:dyDescent="0.3">
      <c r="A43" s="4"/>
      <c r="B43" s="16" t="s">
        <v>129</v>
      </c>
      <c r="C43" s="9">
        <v>1224</v>
      </c>
      <c r="D43" s="6"/>
      <c r="E43" s="6">
        <f>D42</f>
        <v>400000</v>
      </c>
      <c r="G43"/>
    </row>
    <row r="44" spans="1:7" x14ac:dyDescent="0.3">
      <c r="A44" s="10">
        <v>43956</v>
      </c>
      <c r="B44" s="9" t="s">
        <v>28</v>
      </c>
      <c r="C44" s="9">
        <v>5114</v>
      </c>
      <c r="D44" s="6">
        <v>500000</v>
      </c>
      <c r="E44" s="6"/>
      <c r="G44"/>
    </row>
    <row r="45" spans="1:7" x14ac:dyDescent="0.3">
      <c r="A45" s="4"/>
      <c r="B45" s="16" t="s">
        <v>3</v>
      </c>
      <c r="C45" s="9">
        <v>1111</v>
      </c>
      <c r="D45" s="9"/>
      <c r="E45" s="6">
        <f>D44</f>
        <v>500000</v>
      </c>
      <c r="G45"/>
    </row>
    <row r="46" spans="1:7" x14ac:dyDescent="0.3">
      <c r="A46" s="10">
        <v>43956</v>
      </c>
      <c r="B46" s="9" t="s">
        <v>73</v>
      </c>
      <c r="C46" s="9">
        <v>2111</v>
      </c>
      <c r="D46" s="6">
        <v>13000000</v>
      </c>
      <c r="E46" s="6"/>
      <c r="G46"/>
    </row>
    <row r="47" spans="1:7" x14ac:dyDescent="0.3">
      <c r="A47" s="10"/>
      <c r="B47" s="16" t="s">
        <v>3</v>
      </c>
      <c r="C47" s="9">
        <v>1111</v>
      </c>
      <c r="D47" s="6"/>
      <c r="E47" s="6">
        <f>D46</f>
        <v>13000000</v>
      </c>
      <c r="G47"/>
    </row>
    <row r="48" spans="1:7" x14ac:dyDescent="0.3">
      <c r="A48" s="10">
        <v>43956</v>
      </c>
      <c r="B48" s="9" t="s">
        <v>32</v>
      </c>
      <c r="C48" s="9">
        <v>5121</v>
      </c>
      <c r="D48" s="6">
        <v>300000</v>
      </c>
      <c r="E48" s="6"/>
      <c r="G48"/>
    </row>
    <row r="49" spans="1:7" x14ac:dyDescent="0.3">
      <c r="A49" s="9"/>
      <c r="B49" s="16" t="s">
        <v>3</v>
      </c>
      <c r="C49" s="9">
        <v>1111</v>
      </c>
      <c r="D49" s="6"/>
      <c r="E49" s="6">
        <f>D48</f>
        <v>300000</v>
      </c>
      <c r="G49"/>
    </row>
    <row r="50" spans="1:7" x14ac:dyDescent="0.3">
      <c r="A50" s="10">
        <v>43956</v>
      </c>
      <c r="B50" s="9" t="s">
        <v>33</v>
      </c>
      <c r="C50" s="9">
        <v>5122</v>
      </c>
      <c r="D50" s="6">
        <v>200000</v>
      </c>
      <c r="E50" s="6"/>
      <c r="G50"/>
    </row>
    <row r="51" spans="1:7" x14ac:dyDescent="0.3">
      <c r="A51" s="9"/>
      <c r="B51" s="16" t="s">
        <v>3</v>
      </c>
      <c r="C51" s="9">
        <v>1111</v>
      </c>
      <c r="D51" s="6"/>
      <c r="E51" s="6">
        <f>D50</f>
        <v>200000</v>
      </c>
      <c r="G51"/>
    </row>
    <row r="52" spans="1:7" x14ac:dyDescent="0.3">
      <c r="D52" s="1">
        <f>SUM(D26:D51)</f>
        <v>18600000</v>
      </c>
      <c r="E52" s="1">
        <f>SUM(E27:E51)</f>
        <v>18600000</v>
      </c>
    </row>
    <row r="54" spans="1:7" x14ac:dyDescent="0.3">
      <c r="F54" s="1"/>
    </row>
    <row r="56" spans="1:7" x14ac:dyDescent="0.3">
      <c r="A56"/>
    </row>
    <row r="57" spans="1:7" x14ac:dyDescent="0.3">
      <c r="A57"/>
    </row>
    <row r="58" spans="1:7" x14ac:dyDescent="0.3">
      <c r="A58"/>
    </row>
  </sheetData>
  <mergeCells count="3">
    <mergeCell ref="A1:E1"/>
    <mergeCell ref="A25:E25"/>
    <mergeCell ref="F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topLeftCell="A208" zoomScale="90" zoomScaleNormal="90" workbookViewId="0">
      <selection activeCell="G176" sqref="G176"/>
    </sheetView>
  </sheetViews>
  <sheetFormatPr defaultRowHeight="14.4" x14ac:dyDescent="0.3"/>
  <cols>
    <col min="1" max="1" width="9.88671875" bestFit="1" customWidth="1"/>
    <col min="2" max="2" width="40.6640625" bestFit="1" customWidth="1"/>
    <col min="3" max="3" width="6" customWidth="1"/>
    <col min="4" max="7" width="14.33203125" style="1" bestFit="1" customWidth="1"/>
  </cols>
  <sheetData>
    <row r="1" spans="1:7" x14ac:dyDescent="0.3">
      <c r="A1" s="83" t="s">
        <v>94</v>
      </c>
      <c r="B1" s="83"/>
      <c r="C1" s="83"/>
      <c r="D1" s="83"/>
      <c r="E1" s="83"/>
      <c r="F1" s="83"/>
      <c r="G1" s="83"/>
    </row>
    <row r="2" spans="1:7" x14ac:dyDescent="0.3">
      <c r="A2" s="85" t="s">
        <v>122</v>
      </c>
      <c r="B2" s="85"/>
      <c r="C2" s="85"/>
      <c r="D2" s="85"/>
      <c r="E2" s="85"/>
      <c r="F2" s="85"/>
      <c r="G2" s="85"/>
    </row>
    <row r="3" spans="1:7" x14ac:dyDescent="0.3">
      <c r="A3" s="95" t="s">
        <v>95</v>
      </c>
      <c r="B3" s="95" t="s">
        <v>96</v>
      </c>
      <c r="C3" s="95" t="s">
        <v>80</v>
      </c>
      <c r="D3" s="96" t="s">
        <v>97</v>
      </c>
      <c r="E3" s="96" t="s">
        <v>82</v>
      </c>
      <c r="F3" s="96" t="s">
        <v>98</v>
      </c>
      <c r="G3" s="96"/>
    </row>
    <row r="4" spans="1:7" x14ac:dyDescent="0.3">
      <c r="A4" s="95"/>
      <c r="B4" s="95"/>
      <c r="C4" s="95"/>
      <c r="D4" s="96"/>
      <c r="E4" s="96"/>
      <c r="F4" s="25" t="s">
        <v>97</v>
      </c>
      <c r="G4" s="25" t="s">
        <v>82</v>
      </c>
    </row>
    <row r="5" spans="1:7" x14ac:dyDescent="0.3">
      <c r="A5" s="10">
        <v>43952</v>
      </c>
      <c r="B5" s="9" t="s">
        <v>116</v>
      </c>
      <c r="C5" s="4">
        <v>1111</v>
      </c>
      <c r="D5" s="6">
        <f>'Neraca April'!B3</f>
        <v>85000000</v>
      </c>
      <c r="E5" s="6"/>
      <c r="F5" s="6">
        <f>D5</f>
        <v>85000000</v>
      </c>
      <c r="G5" s="6"/>
    </row>
    <row r="6" spans="1:7" x14ac:dyDescent="0.3">
      <c r="A6" s="10">
        <f>Jurnal!A3</f>
        <v>43952</v>
      </c>
      <c r="B6" s="9" t="str">
        <f>Jurnal!B3</f>
        <v>Kas</v>
      </c>
      <c r="C6" s="4">
        <v>1111</v>
      </c>
      <c r="D6" s="6">
        <f>Jurnal!D3</f>
        <v>100000000</v>
      </c>
      <c r="E6" s="6"/>
      <c r="F6" s="6">
        <f>F5+D6</f>
        <v>185000000</v>
      </c>
      <c r="G6" s="6"/>
    </row>
    <row r="7" spans="1:7" x14ac:dyDescent="0.3">
      <c r="A7" s="10">
        <f>Jurnal!A5</f>
        <v>43953</v>
      </c>
      <c r="B7" s="9" t="str">
        <f>Jurnal!B6</f>
        <v>Kas</v>
      </c>
      <c r="C7" s="4">
        <v>1111</v>
      </c>
      <c r="D7" s="6"/>
      <c r="E7" s="6">
        <f>Jurnal!E6</f>
        <v>15000000</v>
      </c>
      <c r="F7" s="6">
        <f>F6-E7</f>
        <v>170000000</v>
      </c>
      <c r="G7" s="6"/>
    </row>
    <row r="8" spans="1:7" x14ac:dyDescent="0.3">
      <c r="A8" s="10">
        <f>Jurnal!A7</f>
        <v>43954</v>
      </c>
      <c r="B8" s="9" t="str">
        <f>Jurnal!B7</f>
        <v>Kas</v>
      </c>
      <c r="C8" s="4">
        <v>1111</v>
      </c>
      <c r="D8" s="6">
        <f>Jurnal!D7</f>
        <v>8000000</v>
      </c>
      <c r="E8" s="6"/>
      <c r="F8" s="6">
        <f>F7+D8</f>
        <v>178000000</v>
      </c>
      <c r="G8" s="6"/>
    </row>
    <row r="9" spans="1:7" x14ac:dyDescent="0.3">
      <c r="A9" s="10">
        <f>Jurnal!A11</f>
        <v>43954</v>
      </c>
      <c r="B9" s="9" t="str">
        <f>Jurnal!B11</f>
        <v>Kas</v>
      </c>
      <c r="C9" s="4">
        <v>1111</v>
      </c>
      <c r="D9" s="6">
        <f>Jurnal!D11</f>
        <v>6000000</v>
      </c>
      <c r="E9" s="6"/>
      <c r="F9" s="6">
        <f>F8+D9</f>
        <v>184000000</v>
      </c>
      <c r="G9" s="6"/>
    </row>
    <row r="10" spans="1:7" x14ac:dyDescent="0.3">
      <c r="A10" s="10">
        <f>Jurnal!A15</f>
        <v>43954</v>
      </c>
      <c r="B10" s="9" t="str">
        <f>Jurnal!B15</f>
        <v>Kas</v>
      </c>
      <c r="C10" s="4">
        <v>1111</v>
      </c>
      <c r="D10" s="6">
        <f>Jurnal!D15</f>
        <v>4000000</v>
      </c>
      <c r="E10" s="6"/>
      <c r="F10" s="6">
        <f>F9+D10</f>
        <v>188000000</v>
      </c>
      <c r="G10" s="6"/>
    </row>
    <row r="11" spans="1:7" x14ac:dyDescent="0.3">
      <c r="A11" s="10">
        <f>Jurnal!A19</f>
        <v>43954</v>
      </c>
      <c r="B11" s="9" t="str">
        <f>Jurnal!B19</f>
        <v>Kas</v>
      </c>
      <c r="C11" s="4">
        <v>1111</v>
      </c>
      <c r="D11" s="6">
        <f>Jurnal!D19</f>
        <v>3000000</v>
      </c>
      <c r="E11" s="6"/>
      <c r="F11" s="6">
        <f>F10+D11</f>
        <v>191000000</v>
      </c>
      <c r="G11" s="6"/>
    </row>
    <row r="12" spans="1:7" x14ac:dyDescent="0.3">
      <c r="A12" s="10">
        <f>Jurnal!A26</f>
        <v>43955</v>
      </c>
      <c r="B12" s="9" t="str">
        <f>Jurnal!B27</f>
        <v>Kas</v>
      </c>
      <c r="C12" s="4">
        <v>1111</v>
      </c>
      <c r="D12" s="6"/>
      <c r="E12" s="6">
        <f>Jurnal!E27</f>
        <v>300000</v>
      </c>
      <c r="F12" s="6">
        <f t="shared" ref="F12:F20" si="0">F11-E12</f>
        <v>190700000</v>
      </c>
      <c r="G12" s="6"/>
    </row>
    <row r="13" spans="1:7" x14ac:dyDescent="0.3">
      <c r="A13" s="10">
        <f>Jurnal!A28</f>
        <v>43955</v>
      </c>
      <c r="B13" s="9" t="str">
        <f>Jurnal!B29</f>
        <v>Kas</v>
      </c>
      <c r="C13" s="4">
        <v>1111</v>
      </c>
      <c r="D13" s="6"/>
      <c r="E13" s="6">
        <f>Jurnal!E29</f>
        <v>600000</v>
      </c>
      <c r="F13" s="6">
        <f t="shared" si="0"/>
        <v>190100000</v>
      </c>
      <c r="G13" s="6"/>
    </row>
    <row r="14" spans="1:7" x14ac:dyDescent="0.3">
      <c r="A14" s="10">
        <f>Jurnal!A30</f>
        <v>43955</v>
      </c>
      <c r="B14" s="9" t="str">
        <f>Jurnal!B31</f>
        <v>Kas</v>
      </c>
      <c r="C14" s="4">
        <v>1111</v>
      </c>
      <c r="D14" s="6"/>
      <c r="E14" s="6">
        <f>Jurnal!E31</f>
        <v>500000</v>
      </c>
      <c r="F14" s="6">
        <f t="shared" si="0"/>
        <v>189600000</v>
      </c>
      <c r="G14" s="6"/>
    </row>
    <row r="15" spans="1:7" x14ac:dyDescent="0.3">
      <c r="A15" s="10">
        <f>A14</f>
        <v>43955</v>
      </c>
      <c r="B15" s="9" t="str">
        <f>Jurnal!B33</f>
        <v>Kas</v>
      </c>
      <c r="C15" s="4">
        <v>1111</v>
      </c>
      <c r="D15" s="6"/>
      <c r="E15" s="6">
        <f>Jurnal!E33</f>
        <v>1000000</v>
      </c>
      <c r="F15" s="6">
        <f t="shared" si="0"/>
        <v>188600000</v>
      </c>
      <c r="G15" s="6"/>
    </row>
    <row r="16" spans="1:7" x14ac:dyDescent="0.3">
      <c r="A16" s="10">
        <f>A15</f>
        <v>43955</v>
      </c>
      <c r="B16" s="9" t="str">
        <f>Jurnal!B35</f>
        <v>Kas</v>
      </c>
      <c r="C16" s="4">
        <v>1111</v>
      </c>
      <c r="D16" s="6"/>
      <c r="E16" s="6">
        <f>Jurnal!E35</f>
        <v>800000</v>
      </c>
      <c r="F16" s="6">
        <f t="shared" si="0"/>
        <v>187800000</v>
      </c>
      <c r="G16" s="6"/>
    </row>
    <row r="17" spans="1:7" x14ac:dyDescent="0.3">
      <c r="A17" s="10">
        <f>Jurnal!A44</f>
        <v>43956</v>
      </c>
      <c r="B17" s="9" t="str">
        <f>B16</f>
        <v>Kas</v>
      </c>
      <c r="C17" s="4">
        <v>1111</v>
      </c>
      <c r="D17" s="6"/>
      <c r="E17" s="6">
        <f>Jurnal!E45</f>
        <v>500000</v>
      </c>
      <c r="F17" s="6">
        <f t="shared" si="0"/>
        <v>187300000</v>
      </c>
      <c r="G17" s="6"/>
    </row>
    <row r="18" spans="1:7" x14ac:dyDescent="0.3">
      <c r="A18" s="10">
        <f>A17</f>
        <v>43956</v>
      </c>
      <c r="B18" s="9" t="str">
        <f>B17</f>
        <v>Kas</v>
      </c>
      <c r="C18" s="4">
        <v>1111</v>
      </c>
      <c r="D18" s="6"/>
      <c r="E18" s="6">
        <f>Jurnal!E47</f>
        <v>13000000</v>
      </c>
      <c r="F18" s="6">
        <f t="shared" si="0"/>
        <v>174300000</v>
      </c>
      <c r="G18" s="6"/>
    </row>
    <row r="19" spans="1:7" x14ac:dyDescent="0.3">
      <c r="A19" s="10">
        <f>A18</f>
        <v>43956</v>
      </c>
      <c r="B19" s="9" t="str">
        <f t="shared" ref="B19:B20" si="1">B18</f>
        <v>Kas</v>
      </c>
      <c r="C19" s="4">
        <v>1111</v>
      </c>
      <c r="D19" s="6"/>
      <c r="E19" s="6">
        <f>Jurnal!E49</f>
        <v>300000</v>
      </c>
      <c r="F19" s="6">
        <f t="shared" si="0"/>
        <v>174000000</v>
      </c>
      <c r="G19" s="6"/>
    </row>
    <row r="20" spans="1:7" x14ac:dyDescent="0.3">
      <c r="A20" s="10">
        <f>A19</f>
        <v>43956</v>
      </c>
      <c r="B20" s="9" t="str">
        <f t="shared" si="1"/>
        <v>Kas</v>
      </c>
      <c r="C20" s="4">
        <v>1111</v>
      </c>
      <c r="D20" s="6"/>
      <c r="E20" s="6">
        <f>Jurnal!E51</f>
        <v>200000</v>
      </c>
      <c r="F20" s="6">
        <f t="shared" si="0"/>
        <v>173800000</v>
      </c>
      <c r="G20" s="6"/>
    </row>
    <row r="22" spans="1:7" x14ac:dyDescent="0.3">
      <c r="A22" s="83" t="s">
        <v>94</v>
      </c>
      <c r="B22" s="83"/>
      <c r="C22" s="83"/>
      <c r="D22" s="83"/>
      <c r="E22" s="83"/>
      <c r="F22" s="83"/>
      <c r="G22" s="83"/>
    </row>
    <row r="23" spans="1:7" x14ac:dyDescent="0.3">
      <c r="A23" s="85" t="s">
        <v>121</v>
      </c>
      <c r="B23" s="85"/>
      <c r="C23" s="85"/>
      <c r="D23" s="85"/>
      <c r="E23" s="85"/>
      <c r="F23" s="85"/>
      <c r="G23" s="85"/>
    </row>
    <row r="24" spans="1:7" x14ac:dyDescent="0.3">
      <c r="A24" s="95" t="s">
        <v>95</v>
      </c>
      <c r="B24" s="95" t="s">
        <v>96</v>
      </c>
      <c r="C24" s="95" t="s">
        <v>80</v>
      </c>
      <c r="D24" s="96" t="s">
        <v>97</v>
      </c>
      <c r="E24" s="96" t="s">
        <v>82</v>
      </c>
      <c r="F24" s="96" t="s">
        <v>98</v>
      </c>
      <c r="G24" s="96"/>
    </row>
    <row r="25" spans="1:7" x14ac:dyDescent="0.3">
      <c r="A25" s="95"/>
      <c r="B25" s="95"/>
      <c r="C25" s="95"/>
      <c r="D25" s="96"/>
      <c r="E25" s="96"/>
      <c r="F25" s="25" t="s">
        <v>97</v>
      </c>
      <c r="G25" s="25" t="s">
        <v>82</v>
      </c>
    </row>
    <row r="26" spans="1:7" x14ac:dyDescent="0.3">
      <c r="A26" s="10">
        <f>A5</f>
        <v>43952</v>
      </c>
      <c r="B26" s="9" t="str">
        <f>B5</f>
        <v>Saldo Awal (saldo akhir bln sblmny)</v>
      </c>
      <c r="C26" s="9"/>
      <c r="D26" s="6">
        <f>'Neraca April'!B9</f>
        <v>500000</v>
      </c>
      <c r="E26" s="6"/>
      <c r="F26" s="6">
        <f>D26</f>
        <v>500000</v>
      </c>
      <c r="G26" s="6"/>
    </row>
    <row r="27" spans="1:7" x14ac:dyDescent="0.3">
      <c r="A27" s="10">
        <f>Jurnal!A28</f>
        <v>43955</v>
      </c>
      <c r="B27" s="9" t="str">
        <f>Jurnal!B28</f>
        <v>Perlengkapan Kantor</v>
      </c>
      <c r="C27" s="9"/>
      <c r="D27" s="6">
        <f>Jurnal!D28</f>
        <v>600000</v>
      </c>
      <c r="E27" s="6"/>
      <c r="F27" s="6">
        <f>F26+D27</f>
        <v>1100000</v>
      </c>
      <c r="G27" s="6"/>
    </row>
    <row r="28" spans="1:7" x14ac:dyDescent="0.3">
      <c r="A28" s="10">
        <f>Jurnal!A36</f>
        <v>43956</v>
      </c>
      <c r="B28" s="10" t="str">
        <f>Jurnal!B37</f>
        <v>Perlengkapan Kantor</v>
      </c>
      <c r="C28" s="9"/>
      <c r="D28" s="6"/>
      <c r="E28" s="6">
        <f>Jurnal!E37</f>
        <v>300000</v>
      </c>
      <c r="F28" s="6">
        <f>F27-E28</f>
        <v>800000</v>
      </c>
      <c r="G28" s="6"/>
    </row>
    <row r="30" spans="1:7" x14ac:dyDescent="0.3">
      <c r="A30" s="83" t="s">
        <v>94</v>
      </c>
      <c r="B30" s="83"/>
      <c r="C30" s="83"/>
      <c r="D30" s="83"/>
      <c r="E30" s="83"/>
      <c r="F30" s="83"/>
      <c r="G30" s="83"/>
    </row>
    <row r="31" spans="1:7" x14ac:dyDescent="0.3">
      <c r="A31" s="85" t="s">
        <v>120</v>
      </c>
      <c r="B31" s="85"/>
      <c r="C31" s="85"/>
      <c r="D31" s="85"/>
      <c r="E31" s="85"/>
      <c r="F31" s="85"/>
      <c r="G31" s="85"/>
    </row>
    <row r="32" spans="1:7" x14ac:dyDescent="0.3">
      <c r="A32" s="95" t="s">
        <v>95</v>
      </c>
      <c r="B32" s="95" t="s">
        <v>96</v>
      </c>
      <c r="C32" s="95" t="s">
        <v>80</v>
      </c>
      <c r="D32" s="96" t="s">
        <v>97</v>
      </c>
      <c r="E32" s="96" t="s">
        <v>82</v>
      </c>
      <c r="F32" s="96" t="s">
        <v>98</v>
      </c>
      <c r="G32" s="96"/>
    </row>
    <row r="33" spans="1:7" x14ac:dyDescent="0.3">
      <c r="A33" s="95"/>
      <c r="B33" s="95"/>
      <c r="C33" s="95"/>
      <c r="D33" s="96"/>
      <c r="E33" s="96"/>
      <c r="F33" s="25" t="s">
        <v>97</v>
      </c>
      <c r="G33" s="25" t="s">
        <v>82</v>
      </c>
    </row>
    <row r="34" spans="1:7" x14ac:dyDescent="0.3">
      <c r="A34" s="10">
        <f>A26</f>
        <v>43952</v>
      </c>
      <c r="B34" s="9" t="str">
        <f>B26</f>
        <v>Saldo Awal (saldo akhir bln sblmny)</v>
      </c>
      <c r="C34" s="9"/>
      <c r="D34" s="6">
        <f>'Neraca April'!B10</f>
        <v>400000</v>
      </c>
      <c r="E34" s="6"/>
      <c r="F34" s="6">
        <f>D34</f>
        <v>400000</v>
      </c>
      <c r="G34" s="6"/>
    </row>
    <row r="35" spans="1:7" x14ac:dyDescent="0.3">
      <c r="A35" s="10">
        <f>Jurnal!A30</f>
        <v>43955</v>
      </c>
      <c r="B35" s="9" t="str">
        <f>Jurnal!B30</f>
        <v>Perlengkapan Toko</v>
      </c>
      <c r="C35" s="9"/>
      <c r="D35" s="6">
        <f>Jurnal!D30</f>
        <v>500000</v>
      </c>
      <c r="E35" s="6"/>
      <c r="F35" s="6">
        <f>F34+D35</f>
        <v>900000</v>
      </c>
      <c r="G35" s="6"/>
    </row>
    <row r="36" spans="1:7" x14ac:dyDescent="0.3">
      <c r="A36" s="10">
        <f>Jurnal!A38</f>
        <v>43956</v>
      </c>
      <c r="B36" s="9" t="str">
        <f>Jurnal!B39</f>
        <v xml:space="preserve">Perlengkapan Toko </v>
      </c>
      <c r="C36" s="9"/>
      <c r="D36" s="6"/>
      <c r="E36" s="6">
        <f>Jurnal!E39</f>
        <v>200000</v>
      </c>
      <c r="F36" s="6">
        <f>F35-E36</f>
        <v>700000</v>
      </c>
      <c r="G36" s="6"/>
    </row>
    <row r="38" spans="1:7" x14ac:dyDescent="0.3">
      <c r="A38" s="83" t="s">
        <v>94</v>
      </c>
      <c r="B38" s="83"/>
      <c r="C38" s="83"/>
      <c r="D38" s="83"/>
      <c r="E38" s="83"/>
      <c r="F38" s="83"/>
      <c r="G38" s="83"/>
    </row>
    <row r="39" spans="1:7" x14ac:dyDescent="0.3">
      <c r="A39" s="85" t="s">
        <v>119</v>
      </c>
      <c r="B39" s="85"/>
      <c r="C39" s="85"/>
      <c r="D39" s="85"/>
      <c r="E39" s="85"/>
      <c r="F39" s="85"/>
      <c r="G39" s="85"/>
    </row>
    <row r="40" spans="1:7" x14ac:dyDescent="0.3">
      <c r="A40" s="95" t="s">
        <v>95</v>
      </c>
      <c r="B40" s="95" t="s">
        <v>96</v>
      </c>
      <c r="C40" s="95" t="s">
        <v>80</v>
      </c>
      <c r="D40" s="96" t="s">
        <v>97</v>
      </c>
      <c r="E40" s="96" t="s">
        <v>82</v>
      </c>
      <c r="F40" s="96" t="s">
        <v>98</v>
      </c>
      <c r="G40" s="96"/>
    </row>
    <row r="41" spans="1:7" x14ac:dyDescent="0.3">
      <c r="A41" s="95"/>
      <c r="B41" s="95"/>
      <c r="C41" s="95"/>
      <c r="D41" s="96"/>
      <c r="E41" s="96"/>
      <c r="F41" s="25" t="s">
        <v>97</v>
      </c>
      <c r="G41" s="25" t="s">
        <v>82</v>
      </c>
    </row>
    <row r="42" spans="1:7" x14ac:dyDescent="0.3">
      <c r="A42" s="10">
        <f>A34</f>
        <v>43952</v>
      </c>
      <c r="B42" s="9" t="str">
        <f>B34</f>
        <v>Saldo Awal (saldo akhir bln sblmny)</v>
      </c>
      <c r="C42" s="9"/>
      <c r="D42" s="6">
        <f>'Neraca April'!B4</f>
        <v>35000000</v>
      </c>
      <c r="E42" s="6"/>
      <c r="F42" s="6">
        <f>D42</f>
        <v>35000000</v>
      </c>
      <c r="G42" s="6"/>
    </row>
    <row r="43" spans="1:7" x14ac:dyDescent="0.3">
      <c r="A43" s="10">
        <f>Jurnal!A5</f>
        <v>43953</v>
      </c>
      <c r="B43" s="9" t="str">
        <f>Jurnal!B5</f>
        <v>Persediaan Barang Dagang</v>
      </c>
      <c r="C43" s="9"/>
      <c r="D43" s="6">
        <f>Jurnal!D5</f>
        <v>15000000</v>
      </c>
      <c r="E43" s="6"/>
      <c r="F43" s="6">
        <f>F42+D43</f>
        <v>50000000</v>
      </c>
      <c r="G43" s="6"/>
    </row>
    <row r="45" spans="1:7" x14ac:dyDescent="0.3">
      <c r="A45" s="83" t="s">
        <v>94</v>
      </c>
      <c r="B45" s="83"/>
      <c r="C45" s="83"/>
      <c r="D45" s="83"/>
      <c r="E45" s="83"/>
      <c r="F45" s="83"/>
      <c r="G45" s="83"/>
    </row>
    <row r="46" spans="1:7" x14ac:dyDescent="0.3">
      <c r="A46" s="85" t="s">
        <v>118</v>
      </c>
      <c r="B46" s="85"/>
      <c r="C46" s="85"/>
      <c r="D46" s="85"/>
      <c r="E46" s="85"/>
      <c r="F46" s="85"/>
      <c r="G46" s="85"/>
    </row>
    <row r="47" spans="1:7" x14ac:dyDescent="0.3">
      <c r="A47" s="95" t="s">
        <v>95</v>
      </c>
      <c r="B47" s="95" t="s">
        <v>96</v>
      </c>
      <c r="C47" s="95" t="s">
        <v>80</v>
      </c>
      <c r="D47" s="96" t="s">
        <v>97</v>
      </c>
      <c r="E47" s="96" t="s">
        <v>82</v>
      </c>
      <c r="F47" s="96" t="s">
        <v>98</v>
      </c>
      <c r="G47" s="96"/>
    </row>
    <row r="48" spans="1:7" x14ac:dyDescent="0.3">
      <c r="A48" s="95"/>
      <c r="B48" s="95"/>
      <c r="C48" s="95"/>
      <c r="D48" s="96"/>
      <c r="E48" s="96"/>
      <c r="F48" s="25" t="s">
        <v>97</v>
      </c>
      <c r="G48" s="25" t="s">
        <v>82</v>
      </c>
    </row>
    <row r="49" spans="1:7" x14ac:dyDescent="0.3">
      <c r="A49" s="10">
        <f>A42</f>
        <v>43952</v>
      </c>
      <c r="B49" s="9" t="str">
        <f>B42</f>
        <v>Saldo Awal (saldo akhir bln sblmny)</v>
      </c>
      <c r="C49" s="9"/>
      <c r="D49" s="6"/>
      <c r="E49" s="6">
        <f>'Neraca April'!C5</f>
        <v>10000000</v>
      </c>
      <c r="F49" s="6"/>
      <c r="G49" s="6">
        <f>E49</f>
        <v>10000000</v>
      </c>
    </row>
    <row r="50" spans="1:7" x14ac:dyDescent="0.3">
      <c r="A50" s="10">
        <f>Jurnal!A7</f>
        <v>43954</v>
      </c>
      <c r="B50" s="9" t="str">
        <f>Jurnal!B10</f>
        <v>Persediaan Barang Dagang Susu Murni</v>
      </c>
      <c r="C50" s="9"/>
      <c r="D50" s="6"/>
      <c r="E50" s="6">
        <f>Jurnal!E10</f>
        <v>6000000</v>
      </c>
      <c r="F50" s="6"/>
      <c r="G50" s="6">
        <f>G49+E50</f>
        <v>16000000</v>
      </c>
    </row>
    <row r="52" spans="1:7" x14ac:dyDescent="0.3">
      <c r="A52" s="83" t="s">
        <v>94</v>
      </c>
      <c r="B52" s="83"/>
      <c r="C52" s="83"/>
      <c r="D52" s="83"/>
      <c r="E52" s="83"/>
      <c r="F52" s="83"/>
      <c r="G52" s="83"/>
    </row>
    <row r="53" spans="1:7" x14ac:dyDescent="0.3">
      <c r="A53" s="85" t="s">
        <v>117</v>
      </c>
      <c r="B53" s="85"/>
      <c r="C53" s="85"/>
      <c r="D53" s="85"/>
      <c r="E53" s="85"/>
      <c r="F53" s="85"/>
      <c r="G53" s="85"/>
    </row>
    <row r="54" spans="1:7" x14ac:dyDescent="0.3">
      <c r="A54" s="95" t="s">
        <v>95</v>
      </c>
      <c r="B54" s="95" t="s">
        <v>96</v>
      </c>
      <c r="C54" s="95" t="s">
        <v>80</v>
      </c>
      <c r="D54" s="96" t="s">
        <v>97</v>
      </c>
      <c r="E54" s="96" t="s">
        <v>82</v>
      </c>
      <c r="F54" s="96" t="s">
        <v>98</v>
      </c>
      <c r="G54" s="96"/>
    </row>
    <row r="55" spans="1:7" x14ac:dyDescent="0.3">
      <c r="A55" s="95"/>
      <c r="B55" s="95"/>
      <c r="C55" s="95"/>
      <c r="D55" s="96"/>
      <c r="E55" s="96"/>
      <c r="F55" s="25" t="s">
        <v>97</v>
      </c>
      <c r="G55" s="25" t="s">
        <v>82</v>
      </c>
    </row>
    <row r="56" spans="1:7" x14ac:dyDescent="0.3">
      <c r="A56" s="10">
        <f>A49</f>
        <v>43952</v>
      </c>
      <c r="B56" s="9" t="str">
        <f>B49</f>
        <v>Saldo Awal (saldo akhir bln sblmny)</v>
      </c>
      <c r="C56" s="9"/>
      <c r="D56" s="6"/>
      <c r="E56" s="6">
        <f>'Neraca April'!C6</f>
        <v>9000000</v>
      </c>
      <c r="F56" s="6"/>
      <c r="G56" s="6">
        <f>E56</f>
        <v>9000000</v>
      </c>
    </row>
    <row r="57" spans="1:7" x14ac:dyDescent="0.3">
      <c r="A57" s="10">
        <f>Jurnal!A11</f>
        <v>43954</v>
      </c>
      <c r="B57" s="9" t="str">
        <f>Jurnal!B14</f>
        <v>Persediaan Barang Dagang Susu Pasteurisasi</v>
      </c>
      <c r="C57" s="9"/>
      <c r="D57" s="6"/>
      <c r="E57" s="6">
        <f>Jurnal!E14</f>
        <v>5000000</v>
      </c>
      <c r="F57" s="6"/>
      <c r="G57" s="6">
        <f>G56+E57</f>
        <v>14000000</v>
      </c>
    </row>
    <row r="59" spans="1:7" x14ac:dyDescent="0.3">
      <c r="A59" s="83" t="s">
        <v>94</v>
      </c>
      <c r="B59" s="83"/>
      <c r="C59" s="83"/>
      <c r="D59" s="83"/>
      <c r="E59" s="83"/>
      <c r="F59" s="83"/>
      <c r="G59" s="83"/>
    </row>
    <row r="60" spans="1:7" x14ac:dyDescent="0.3">
      <c r="A60" s="85" t="s">
        <v>125</v>
      </c>
      <c r="B60" s="85"/>
      <c r="C60" s="85"/>
      <c r="D60" s="85"/>
      <c r="E60" s="85"/>
      <c r="F60" s="85"/>
      <c r="G60" s="85"/>
    </row>
    <row r="61" spans="1:7" x14ac:dyDescent="0.3">
      <c r="A61" s="95" t="s">
        <v>95</v>
      </c>
      <c r="B61" s="95" t="s">
        <v>96</v>
      </c>
      <c r="C61" s="95" t="s">
        <v>80</v>
      </c>
      <c r="D61" s="96" t="s">
        <v>97</v>
      </c>
      <c r="E61" s="96" t="s">
        <v>82</v>
      </c>
      <c r="F61" s="96" t="s">
        <v>98</v>
      </c>
      <c r="G61" s="96"/>
    </row>
    <row r="62" spans="1:7" x14ac:dyDescent="0.3">
      <c r="A62" s="95"/>
      <c r="B62" s="95"/>
      <c r="C62" s="95"/>
      <c r="D62" s="96"/>
      <c r="E62" s="96"/>
      <c r="F62" s="25" t="s">
        <v>97</v>
      </c>
      <c r="G62" s="25" t="s">
        <v>82</v>
      </c>
    </row>
    <row r="63" spans="1:7" x14ac:dyDescent="0.3">
      <c r="A63" s="10">
        <f>A56</f>
        <v>43952</v>
      </c>
      <c r="B63" s="9" t="str">
        <f>B56</f>
        <v>Saldo Awal (saldo akhir bln sblmny)</v>
      </c>
      <c r="C63" s="9"/>
      <c r="D63" s="6"/>
      <c r="E63" s="6">
        <f>'Neraca April'!C7</f>
        <v>8000000</v>
      </c>
      <c r="F63" s="6"/>
      <c r="G63" s="6">
        <f>E63</f>
        <v>8000000</v>
      </c>
    </row>
    <row r="64" spans="1:7" x14ac:dyDescent="0.3">
      <c r="A64" s="10">
        <f>Jurnal!A15</f>
        <v>43954</v>
      </c>
      <c r="B64" s="9" t="str">
        <f>Jurnal!B18</f>
        <v>Persediaan Barang Dagang Yoghurt 180ml</v>
      </c>
      <c r="C64" s="9"/>
      <c r="D64" s="6"/>
      <c r="E64" s="6">
        <f>Jurnal!E18</f>
        <v>3000000</v>
      </c>
      <c r="F64" s="6"/>
      <c r="G64" s="6">
        <f>G63+E64</f>
        <v>11000000</v>
      </c>
    </row>
    <row r="66" spans="1:7" x14ac:dyDescent="0.3">
      <c r="A66" s="83" t="s">
        <v>94</v>
      </c>
      <c r="B66" s="83"/>
      <c r="C66" s="83"/>
      <c r="D66" s="83"/>
      <c r="E66" s="83"/>
      <c r="F66" s="83"/>
      <c r="G66" s="83"/>
    </row>
    <row r="67" spans="1:7" x14ac:dyDescent="0.3">
      <c r="A67" s="85" t="s">
        <v>124</v>
      </c>
      <c r="B67" s="85"/>
      <c r="C67" s="85"/>
      <c r="D67" s="85"/>
      <c r="E67" s="85"/>
      <c r="F67" s="85"/>
      <c r="G67" s="85"/>
    </row>
    <row r="68" spans="1:7" x14ac:dyDescent="0.3">
      <c r="A68" s="95" t="s">
        <v>95</v>
      </c>
      <c r="B68" s="95" t="s">
        <v>96</v>
      </c>
      <c r="C68" s="95" t="s">
        <v>80</v>
      </c>
      <c r="D68" s="96" t="s">
        <v>97</v>
      </c>
      <c r="E68" s="96" t="s">
        <v>82</v>
      </c>
      <c r="F68" s="96" t="s">
        <v>98</v>
      </c>
      <c r="G68" s="96"/>
    </row>
    <row r="69" spans="1:7" x14ac:dyDescent="0.3">
      <c r="A69" s="95"/>
      <c r="B69" s="95"/>
      <c r="C69" s="95"/>
      <c r="D69" s="96"/>
      <c r="E69" s="96"/>
      <c r="F69" s="25" t="s">
        <v>97</v>
      </c>
      <c r="G69" s="25" t="s">
        <v>82</v>
      </c>
    </row>
    <row r="70" spans="1:7" x14ac:dyDescent="0.3">
      <c r="A70" s="10">
        <f>A63</f>
        <v>43952</v>
      </c>
      <c r="B70" s="9" t="str">
        <f>B63</f>
        <v>Saldo Awal (saldo akhir bln sblmny)</v>
      </c>
      <c r="C70" s="9"/>
      <c r="D70" s="6"/>
      <c r="E70" s="6">
        <f>'Neraca April'!C8</f>
        <v>8000000</v>
      </c>
      <c r="F70" s="6"/>
      <c r="G70" s="6">
        <f>E70</f>
        <v>8000000</v>
      </c>
    </row>
    <row r="71" spans="1:7" x14ac:dyDescent="0.3">
      <c r="A71" s="10">
        <f>Jurnal!A19</f>
        <v>43954</v>
      </c>
      <c r="B71" s="9" t="str">
        <f>Jurnal!B22</f>
        <v>Persediaan Barang Dagang Yoghurt 1 Liter</v>
      </c>
      <c r="C71" s="9"/>
      <c r="D71" s="6"/>
      <c r="E71" s="6">
        <f>Jurnal!E22</f>
        <v>1000000</v>
      </c>
      <c r="F71" s="6"/>
      <c r="G71" s="6">
        <f>G70+E71</f>
        <v>9000000</v>
      </c>
    </row>
    <row r="73" spans="1:7" x14ac:dyDescent="0.3">
      <c r="A73" s="83" t="s">
        <v>94</v>
      </c>
      <c r="B73" s="83"/>
      <c r="C73" s="83"/>
      <c r="D73" s="83"/>
      <c r="E73" s="83"/>
      <c r="F73" s="83"/>
      <c r="G73" s="83"/>
    </row>
    <row r="74" spans="1:7" x14ac:dyDescent="0.3">
      <c r="A74" s="85" t="s">
        <v>123</v>
      </c>
      <c r="B74" s="85"/>
      <c r="C74" s="85"/>
      <c r="D74" s="85"/>
      <c r="E74" s="85"/>
      <c r="F74" s="85"/>
      <c r="G74" s="85"/>
    </row>
    <row r="75" spans="1:7" x14ac:dyDescent="0.3">
      <c r="A75" s="95" t="s">
        <v>95</v>
      </c>
      <c r="B75" s="95" t="s">
        <v>96</v>
      </c>
      <c r="C75" s="95" t="s">
        <v>80</v>
      </c>
      <c r="D75" s="96" t="s">
        <v>97</v>
      </c>
      <c r="E75" s="96" t="s">
        <v>82</v>
      </c>
      <c r="F75" s="96" t="s">
        <v>98</v>
      </c>
      <c r="G75" s="96"/>
    </row>
    <row r="76" spans="1:7" x14ac:dyDescent="0.3">
      <c r="A76" s="95"/>
      <c r="B76" s="95"/>
      <c r="C76" s="95"/>
      <c r="D76" s="96"/>
      <c r="E76" s="96"/>
      <c r="F76" s="25" t="s">
        <v>97</v>
      </c>
      <c r="G76" s="25" t="s">
        <v>82</v>
      </c>
    </row>
    <row r="77" spans="1:7" x14ac:dyDescent="0.3">
      <c r="A77" s="10">
        <f>A70</f>
        <v>43952</v>
      </c>
      <c r="B77" s="9" t="str">
        <f>B70</f>
        <v>Saldo Awal (saldo akhir bln sblmny)</v>
      </c>
      <c r="C77" s="9"/>
      <c r="D77" s="6">
        <f>'Neraca April'!B11</f>
        <v>1200000</v>
      </c>
      <c r="E77" s="6"/>
      <c r="F77" s="6">
        <f>D77</f>
        <v>1200000</v>
      </c>
      <c r="G77" s="6"/>
    </row>
    <row r="78" spans="1:7" x14ac:dyDescent="0.3">
      <c r="A78" s="10">
        <f>Jurnal!A32</f>
        <v>43955</v>
      </c>
      <c r="B78" s="9" t="str">
        <f>Jurnal!B32</f>
        <v>Peralatan Kantor</v>
      </c>
      <c r="C78" s="9"/>
      <c r="D78" s="6">
        <f>Jurnal!D32</f>
        <v>1000000</v>
      </c>
      <c r="E78" s="6"/>
      <c r="F78" s="6">
        <f>F77+D78</f>
        <v>2200000</v>
      </c>
      <c r="G78" s="6"/>
    </row>
    <row r="80" spans="1:7" x14ac:dyDescent="0.3">
      <c r="A80" s="83" t="s">
        <v>94</v>
      </c>
      <c r="B80" s="83"/>
      <c r="C80" s="83"/>
      <c r="D80" s="83"/>
      <c r="E80" s="83"/>
      <c r="F80" s="83"/>
      <c r="G80" s="83"/>
    </row>
    <row r="81" spans="1:7" x14ac:dyDescent="0.3">
      <c r="A81" s="85" t="s">
        <v>126</v>
      </c>
      <c r="B81" s="85"/>
      <c r="C81" s="85"/>
      <c r="D81" s="85"/>
      <c r="E81" s="85"/>
      <c r="F81" s="85"/>
      <c r="G81" s="85"/>
    </row>
    <row r="82" spans="1:7" x14ac:dyDescent="0.3">
      <c r="A82" s="95" t="s">
        <v>95</v>
      </c>
      <c r="B82" s="95" t="s">
        <v>96</v>
      </c>
      <c r="C82" s="95" t="s">
        <v>80</v>
      </c>
      <c r="D82" s="96" t="s">
        <v>97</v>
      </c>
      <c r="E82" s="96" t="s">
        <v>82</v>
      </c>
      <c r="F82" s="96" t="s">
        <v>98</v>
      </c>
      <c r="G82" s="96"/>
    </row>
    <row r="83" spans="1:7" x14ac:dyDescent="0.3">
      <c r="A83" s="95"/>
      <c r="B83" s="95"/>
      <c r="C83" s="95"/>
      <c r="D83" s="96"/>
      <c r="E83" s="96"/>
      <c r="F83" s="25" t="s">
        <v>97</v>
      </c>
      <c r="G83" s="25" t="s">
        <v>82</v>
      </c>
    </row>
    <row r="84" spans="1:7" x14ac:dyDescent="0.3">
      <c r="A84" s="10">
        <f>A77</f>
        <v>43952</v>
      </c>
      <c r="B84" s="9" t="str">
        <f>B77</f>
        <v>Saldo Awal (saldo akhir bln sblmny)</v>
      </c>
      <c r="C84" s="9"/>
      <c r="E84" s="6">
        <f>'Neraca April'!C12</f>
        <v>600000</v>
      </c>
      <c r="F84" s="6"/>
      <c r="G84" s="6">
        <f>E84</f>
        <v>600000</v>
      </c>
    </row>
    <row r="85" spans="1:7" x14ac:dyDescent="0.3">
      <c r="A85" s="10">
        <f>Jurnal!A40</f>
        <v>43956</v>
      </c>
      <c r="B85" s="9" t="str">
        <f>Jurnal!B41</f>
        <v>Akm. Penyusutan Peralatan Kantor</v>
      </c>
      <c r="C85" s="9"/>
      <c r="D85" s="6"/>
      <c r="E85" s="6">
        <f>Jurnal!E41</f>
        <v>500000</v>
      </c>
      <c r="F85" s="6"/>
      <c r="G85" s="6">
        <f>G84+E85</f>
        <v>1100000</v>
      </c>
    </row>
    <row r="87" spans="1:7" x14ac:dyDescent="0.3">
      <c r="A87" s="83" t="s">
        <v>94</v>
      </c>
      <c r="B87" s="83"/>
      <c r="C87" s="83"/>
      <c r="D87" s="83"/>
      <c r="E87" s="83"/>
      <c r="F87" s="83"/>
      <c r="G87" s="83"/>
    </row>
    <row r="88" spans="1:7" x14ac:dyDescent="0.3">
      <c r="A88" s="85" t="s">
        <v>127</v>
      </c>
      <c r="B88" s="85"/>
      <c r="C88" s="85"/>
      <c r="D88" s="85"/>
      <c r="E88" s="85"/>
      <c r="F88" s="85"/>
      <c r="G88" s="85"/>
    </row>
    <row r="89" spans="1:7" x14ac:dyDescent="0.3">
      <c r="A89" s="95" t="s">
        <v>95</v>
      </c>
      <c r="B89" s="95" t="s">
        <v>96</v>
      </c>
      <c r="C89" s="95" t="s">
        <v>80</v>
      </c>
      <c r="D89" s="96" t="s">
        <v>97</v>
      </c>
      <c r="E89" s="96" t="s">
        <v>82</v>
      </c>
      <c r="F89" s="96" t="s">
        <v>98</v>
      </c>
      <c r="G89" s="96"/>
    </row>
    <row r="90" spans="1:7" x14ac:dyDescent="0.3">
      <c r="A90" s="95"/>
      <c r="B90" s="95"/>
      <c r="C90" s="95"/>
      <c r="D90" s="96"/>
      <c r="E90" s="96"/>
      <c r="F90" s="25" t="s">
        <v>97</v>
      </c>
      <c r="G90" s="25" t="s">
        <v>82</v>
      </c>
    </row>
    <row r="91" spans="1:7" x14ac:dyDescent="0.3">
      <c r="A91" s="10">
        <f>A84</f>
        <v>43952</v>
      </c>
      <c r="B91" s="9" t="str">
        <f>B84</f>
        <v>Saldo Awal (saldo akhir bln sblmny)</v>
      </c>
      <c r="C91" s="9"/>
      <c r="D91" s="6">
        <f>'Neraca April'!B13</f>
        <v>1000000</v>
      </c>
      <c r="E91" s="6"/>
      <c r="F91" s="6">
        <f>D91</f>
        <v>1000000</v>
      </c>
      <c r="G91" s="6"/>
    </row>
    <row r="92" spans="1:7" x14ac:dyDescent="0.3">
      <c r="A92" s="10">
        <f>Jurnal!A34</f>
        <v>43955</v>
      </c>
      <c r="B92" s="9" t="str">
        <f>Jurnal!B34</f>
        <v>Peralatan Toko</v>
      </c>
      <c r="C92" s="9"/>
      <c r="D92" s="6">
        <f>Jurnal!D34</f>
        <v>800000</v>
      </c>
      <c r="E92" s="6"/>
      <c r="F92" s="6">
        <f>F91+D92</f>
        <v>1800000</v>
      </c>
      <c r="G92" s="6"/>
    </row>
    <row r="94" spans="1:7" x14ac:dyDescent="0.3">
      <c r="A94" s="83" t="s">
        <v>94</v>
      </c>
      <c r="B94" s="83"/>
      <c r="C94" s="83"/>
      <c r="D94" s="83"/>
      <c r="E94" s="83"/>
      <c r="F94" s="83"/>
      <c r="G94" s="83"/>
    </row>
    <row r="95" spans="1:7" x14ac:dyDescent="0.3">
      <c r="A95" s="85" t="s">
        <v>130</v>
      </c>
      <c r="B95" s="85"/>
      <c r="C95" s="85"/>
      <c r="D95" s="85"/>
      <c r="E95" s="85"/>
      <c r="F95" s="85"/>
      <c r="G95" s="85"/>
    </row>
    <row r="96" spans="1:7" x14ac:dyDescent="0.3">
      <c r="A96" s="95" t="s">
        <v>95</v>
      </c>
      <c r="B96" s="95" t="s">
        <v>96</v>
      </c>
      <c r="C96" s="95" t="s">
        <v>80</v>
      </c>
      <c r="D96" s="96" t="s">
        <v>97</v>
      </c>
      <c r="E96" s="96" t="s">
        <v>82</v>
      </c>
      <c r="F96" s="96" t="s">
        <v>98</v>
      </c>
      <c r="G96" s="96"/>
    </row>
    <row r="97" spans="1:7" x14ac:dyDescent="0.3">
      <c r="A97" s="95"/>
      <c r="B97" s="95"/>
      <c r="C97" s="95"/>
      <c r="D97" s="96"/>
      <c r="E97" s="96"/>
      <c r="F97" s="25" t="s">
        <v>97</v>
      </c>
      <c r="G97" s="25" t="s">
        <v>82</v>
      </c>
    </row>
    <row r="98" spans="1:7" x14ac:dyDescent="0.3">
      <c r="A98" s="10">
        <f>A91</f>
        <v>43952</v>
      </c>
      <c r="B98" s="9" t="str">
        <f>B91</f>
        <v>Saldo Awal (saldo akhir bln sblmny)</v>
      </c>
      <c r="C98" s="9"/>
      <c r="E98" s="6">
        <f>'Neraca April'!C14</f>
        <v>500000</v>
      </c>
      <c r="F98" s="6"/>
      <c r="G98" s="6">
        <f>E98</f>
        <v>500000</v>
      </c>
    </row>
    <row r="99" spans="1:7" x14ac:dyDescent="0.3">
      <c r="A99" s="10">
        <f>Jurnal!A42</f>
        <v>43956</v>
      </c>
      <c r="B99" s="9" t="str">
        <f>Jurnal!B43</f>
        <v>Akm. Penyusutan Peralatan Toko</v>
      </c>
      <c r="C99" s="9"/>
      <c r="D99" s="6"/>
      <c r="E99" s="6">
        <f>Jurnal!E43</f>
        <v>400000</v>
      </c>
      <c r="F99" s="6"/>
      <c r="G99" s="6">
        <f>G98+E99</f>
        <v>900000</v>
      </c>
    </row>
    <row r="101" spans="1:7" x14ac:dyDescent="0.3">
      <c r="A101" s="83" t="s">
        <v>94</v>
      </c>
      <c r="B101" s="83"/>
      <c r="C101" s="83"/>
      <c r="D101" s="83"/>
      <c r="E101" s="83"/>
      <c r="F101" s="83"/>
      <c r="G101" s="83"/>
    </row>
    <row r="102" spans="1:7" x14ac:dyDescent="0.3">
      <c r="A102" s="85" t="s">
        <v>131</v>
      </c>
      <c r="B102" s="85"/>
      <c r="C102" s="85"/>
      <c r="D102" s="85"/>
      <c r="E102" s="85"/>
      <c r="F102" s="85"/>
      <c r="G102" s="85"/>
    </row>
    <row r="103" spans="1:7" x14ac:dyDescent="0.3">
      <c r="A103" s="95" t="s">
        <v>95</v>
      </c>
      <c r="B103" s="95" t="s">
        <v>96</v>
      </c>
      <c r="C103" s="95" t="s">
        <v>80</v>
      </c>
      <c r="D103" s="96" t="s">
        <v>97</v>
      </c>
      <c r="E103" s="96" t="s">
        <v>82</v>
      </c>
      <c r="F103" s="96" t="s">
        <v>98</v>
      </c>
      <c r="G103" s="96"/>
    </row>
    <row r="104" spans="1:7" x14ac:dyDescent="0.3">
      <c r="A104" s="95"/>
      <c r="B104" s="95"/>
      <c r="C104" s="95"/>
      <c r="D104" s="96"/>
      <c r="E104" s="96"/>
      <c r="F104" s="25" t="s">
        <v>97</v>
      </c>
      <c r="G104" s="25" t="s">
        <v>82</v>
      </c>
    </row>
    <row r="105" spans="1:7" x14ac:dyDescent="0.3">
      <c r="A105" s="10">
        <f>A98</f>
        <v>43952</v>
      </c>
      <c r="B105" s="9" t="str">
        <f>B98</f>
        <v>Saldo Awal (saldo akhir bln sblmny)</v>
      </c>
      <c r="C105" s="9"/>
      <c r="D105" s="6">
        <f>'Neraca April'!B15</f>
        <v>7000000</v>
      </c>
      <c r="F105" s="6">
        <f>D105</f>
        <v>7000000</v>
      </c>
      <c r="G105" s="6"/>
    </row>
    <row r="106" spans="1:7" x14ac:dyDescent="0.3">
      <c r="A106" s="10">
        <f>Jurnal!A46</f>
        <v>43956</v>
      </c>
      <c r="B106" s="9" t="str">
        <f>Jurnal!B46</f>
        <v>Utang Usaha</v>
      </c>
      <c r="C106" s="9"/>
      <c r="D106" s="6">
        <f>Jurnal!D46</f>
        <v>13000000</v>
      </c>
      <c r="E106" s="6"/>
      <c r="F106" s="6">
        <f>F105+D106</f>
        <v>20000000</v>
      </c>
      <c r="G106" s="6"/>
    </row>
    <row r="108" spans="1:7" x14ac:dyDescent="0.3">
      <c r="A108" s="83" t="s">
        <v>94</v>
      </c>
      <c r="B108" s="83"/>
      <c r="C108" s="83"/>
      <c r="D108" s="83"/>
      <c r="E108" s="83"/>
      <c r="F108" s="83"/>
      <c r="G108" s="83"/>
    </row>
    <row r="109" spans="1:7" x14ac:dyDescent="0.3">
      <c r="A109" s="85" t="s">
        <v>132</v>
      </c>
      <c r="B109" s="85"/>
      <c r="C109" s="85"/>
      <c r="D109" s="85"/>
      <c r="E109" s="85"/>
      <c r="F109" s="85"/>
      <c r="G109" s="85"/>
    </row>
    <row r="110" spans="1:7" x14ac:dyDescent="0.3">
      <c r="A110" s="95" t="s">
        <v>95</v>
      </c>
      <c r="B110" s="95" t="s">
        <v>96</v>
      </c>
      <c r="C110" s="95" t="s">
        <v>80</v>
      </c>
      <c r="D110" s="96" t="s">
        <v>97</v>
      </c>
      <c r="E110" s="96" t="s">
        <v>82</v>
      </c>
      <c r="F110" s="96" t="s">
        <v>98</v>
      </c>
      <c r="G110" s="96"/>
    </row>
    <row r="111" spans="1:7" x14ac:dyDescent="0.3">
      <c r="A111" s="95"/>
      <c r="B111" s="95"/>
      <c r="C111" s="95"/>
      <c r="D111" s="96"/>
      <c r="E111" s="96"/>
      <c r="F111" s="25" t="s">
        <v>97</v>
      </c>
      <c r="G111" s="25" t="s">
        <v>82</v>
      </c>
    </row>
    <row r="112" spans="1:7" x14ac:dyDescent="0.3">
      <c r="A112" s="10">
        <f>A105</f>
        <v>43952</v>
      </c>
      <c r="B112" s="9" t="str">
        <f>B105</f>
        <v>Saldo Awal (saldo akhir bln sblmny)</v>
      </c>
      <c r="C112" s="9"/>
      <c r="D112" s="6"/>
      <c r="E112" s="1">
        <f>'Neraca April'!C16</f>
        <v>94000000</v>
      </c>
      <c r="F112" s="6"/>
      <c r="G112" s="6">
        <f>E112</f>
        <v>94000000</v>
      </c>
    </row>
    <row r="113" spans="1:7" x14ac:dyDescent="0.3">
      <c r="A113" s="10">
        <f>Jurnal!A3</f>
        <v>43952</v>
      </c>
      <c r="B113" s="9" t="str">
        <f>Jurnal!B4</f>
        <v>Modal</v>
      </c>
      <c r="C113" s="9"/>
      <c r="D113" s="6"/>
      <c r="E113" s="6">
        <f>Jurnal!E4</f>
        <v>100000000</v>
      </c>
      <c r="F113" s="6"/>
      <c r="G113" s="6">
        <f>G112+E113</f>
        <v>194000000</v>
      </c>
    </row>
    <row r="115" spans="1:7" x14ac:dyDescent="0.3">
      <c r="A115" s="83" t="s">
        <v>94</v>
      </c>
      <c r="B115" s="83"/>
      <c r="C115" s="83"/>
      <c r="D115" s="83"/>
      <c r="E115" s="83"/>
      <c r="F115" s="83"/>
      <c r="G115" s="83"/>
    </row>
    <row r="116" spans="1:7" x14ac:dyDescent="0.3">
      <c r="A116" s="85" t="s">
        <v>133</v>
      </c>
      <c r="B116" s="85"/>
      <c r="C116" s="85"/>
      <c r="D116" s="85"/>
      <c r="E116" s="85"/>
      <c r="F116" s="85"/>
      <c r="G116" s="85"/>
    </row>
    <row r="117" spans="1:7" x14ac:dyDescent="0.3">
      <c r="A117" s="95" t="s">
        <v>95</v>
      </c>
      <c r="B117" s="95" t="s">
        <v>96</v>
      </c>
      <c r="C117" s="95" t="s">
        <v>80</v>
      </c>
      <c r="D117" s="96" t="s">
        <v>97</v>
      </c>
      <c r="E117" s="96" t="s">
        <v>82</v>
      </c>
      <c r="F117" s="96" t="s">
        <v>98</v>
      </c>
      <c r="G117" s="96"/>
    </row>
    <row r="118" spans="1:7" x14ac:dyDescent="0.3">
      <c r="A118" s="95"/>
      <c r="B118" s="95"/>
      <c r="C118" s="95"/>
      <c r="D118" s="96"/>
      <c r="E118" s="96"/>
      <c r="F118" s="25" t="s">
        <v>97</v>
      </c>
      <c r="G118" s="25" t="s">
        <v>82</v>
      </c>
    </row>
    <row r="119" spans="1:7" x14ac:dyDescent="0.3">
      <c r="A119" s="10">
        <f>A112</f>
        <v>43952</v>
      </c>
      <c r="B119" s="9" t="str">
        <f>B112</f>
        <v>Saldo Awal (saldo akhir bln sblmny)</v>
      </c>
      <c r="C119" s="9"/>
      <c r="D119" s="6"/>
      <c r="F119" s="26"/>
      <c r="G119" s="6"/>
    </row>
    <row r="120" spans="1:7" x14ac:dyDescent="0.3">
      <c r="A120" s="10">
        <f>Jurnal!A7</f>
        <v>43954</v>
      </c>
      <c r="B120" s="10" t="str">
        <f>Jurnal!B8</f>
        <v>Penjualan Susu Murni</v>
      </c>
      <c r="C120" s="9"/>
      <c r="D120" s="6"/>
      <c r="E120" s="6">
        <f>Jurnal!E8</f>
        <v>8000000</v>
      </c>
      <c r="F120" s="6"/>
      <c r="G120" s="6">
        <f>G119+E120</f>
        <v>8000000</v>
      </c>
    </row>
    <row r="122" spans="1:7" x14ac:dyDescent="0.3">
      <c r="A122" s="83" t="s">
        <v>94</v>
      </c>
      <c r="B122" s="83"/>
      <c r="C122" s="83"/>
      <c r="D122" s="83"/>
      <c r="E122" s="83"/>
      <c r="F122" s="83"/>
      <c r="G122" s="83"/>
    </row>
    <row r="123" spans="1:7" x14ac:dyDescent="0.3">
      <c r="A123" s="85" t="s">
        <v>134</v>
      </c>
      <c r="B123" s="85"/>
      <c r="C123" s="85"/>
      <c r="D123" s="85"/>
      <c r="E123" s="85"/>
      <c r="F123" s="85"/>
      <c r="G123" s="85"/>
    </row>
    <row r="124" spans="1:7" x14ac:dyDescent="0.3">
      <c r="A124" s="95" t="s">
        <v>95</v>
      </c>
      <c r="B124" s="95" t="s">
        <v>96</v>
      </c>
      <c r="C124" s="95" t="s">
        <v>80</v>
      </c>
      <c r="D124" s="96" t="s">
        <v>97</v>
      </c>
      <c r="E124" s="96" t="s">
        <v>82</v>
      </c>
      <c r="F124" s="96" t="s">
        <v>98</v>
      </c>
      <c r="G124" s="96"/>
    </row>
    <row r="125" spans="1:7" x14ac:dyDescent="0.3">
      <c r="A125" s="95"/>
      <c r="B125" s="95"/>
      <c r="C125" s="95"/>
      <c r="D125" s="96"/>
      <c r="E125" s="96"/>
      <c r="F125" s="25" t="s">
        <v>97</v>
      </c>
      <c r="G125" s="25" t="s">
        <v>82</v>
      </c>
    </row>
    <row r="126" spans="1:7" x14ac:dyDescent="0.3">
      <c r="A126" s="10">
        <f>A119</f>
        <v>43952</v>
      </c>
      <c r="B126" s="9" t="str">
        <f>B119</f>
        <v>Saldo Awal (saldo akhir bln sblmny)</v>
      </c>
      <c r="C126" s="9"/>
      <c r="D126" s="6"/>
      <c r="F126" s="26"/>
      <c r="G126" s="6"/>
    </row>
    <row r="127" spans="1:7" x14ac:dyDescent="0.3">
      <c r="A127" s="10">
        <f>Jurnal!A11</f>
        <v>43954</v>
      </c>
      <c r="B127" s="10" t="str">
        <f>Jurnal!B12</f>
        <v>Penjualan Susu Pateurisasi</v>
      </c>
      <c r="C127" s="9"/>
      <c r="D127" s="6"/>
      <c r="E127" s="6">
        <f>Jurnal!E12</f>
        <v>6000000</v>
      </c>
      <c r="F127" s="6"/>
      <c r="G127" s="6">
        <f>G126+E127</f>
        <v>6000000</v>
      </c>
    </row>
    <row r="129" spans="1:7" x14ac:dyDescent="0.3">
      <c r="A129" s="83" t="s">
        <v>94</v>
      </c>
      <c r="B129" s="83"/>
      <c r="C129" s="83"/>
      <c r="D129" s="83"/>
      <c r="E129" s="83"/>
      <c r="F129" s="83"/>
      <c r="G129" s="83"/>
    </row>
    <row r="130" spans="1:7" x14ac:dyDescent="0.3">
      <c r="A130" s="85" t="s">
        <v>135</v>
      </c>
      <c r="B130" s="85"/>
      <c r="C130" s="85"/>
      <c r="D130" s="85"/>
      <c r="E130" s="85"/>
      <c r="F130" s="85"/>
      <c r="G130" s="85"/>
    </row>
    <row r="131" spans="1:7" x14ac:dyDescent="0.3">
      <c r="A131" s="95" t="s">
        <v>95</v>
      </c>
      <c r="B131" s="95" t="s">
        <v>96</v>
      </c>
      <c r="C131" s="95" t="s">
        <v>80</v>
      </c>
      <c r="D131" s="96" t="s">
        <v>97</v>
      </c>
      <c r="E131" s="96" t="s">
        <v>82</v>
      </c>
      <c r="F131" s="96" t="s">
        <v>98</v>
      </c>
      <c r="G131" s="96"/>
    </row>
    <row r="132" spans="1:7" x14ac:dyDescent="0.3">
      <c r="A132" s="95"/>
      <c r="B132" s="95"/>
      <c r="C132" s="95"/>
      <c r="D132" s="96"/>
      <c r="E132" s="96"/>
      <c r="F132" s="25" t="s">
        <v>97</v>
      </c>
      <c r="G132" s="25" t="s">
        <v>82</v>
      </c>
    </row>
    <row r="133" spans="1:7" x14ac:dyDescent="0.3">
      <c r="A133" s="10">
        <f>A126</f>
        <v>43952</v>
      </c>
      <c r="B133" s="9" t="str">
        <f>B126</f>
        <v>Saldo Awal (saldo akhir bln sblmny)</v>
      </c>
      <c r="C133" s="9"/>
      <c r="D133" s="6"/>
      <c r="F133" s="26"/>
      <c r="G133" s="6"/>
    </row>
    <row r="134" spans="1:7" x14ac:dyDescent="0.3">
      <c r="A134" s="10">
        <f>Jurnal!A15</f>
        <v>43954</v>
      </c>
      <c r="B134" s="10" t="str">
        <f>Jurnal!B16</f>
        <v>Penjualan Yoghurt 180ml</v>
      </c>
      <c r="C134" s="9"/>
      <c r="D134" s="6"/>
      <c r="E134" s="6">
        <f>Jurnal!E16</f>
        <v>4000000</v>
      </c>
      <c r="F134" s="6"/>
      <c r="G134" s="6">
        <f>G133+E134</f>
        <v>4000000</v>
      </c>
    </row>
    <row r="136" spans="1:7" x14ac:dyDescent="0.3">
      <c r="A136" s="83" t="s">
        <v>94</v>
      </c>
      <c r="B136" s="83"/>
      <c r="C136" s="83"/>
      <c r="D136" s="83"/>
      <c r="E136" s="83"/>
      <c r="F136" s="83"/>
      <c r="G136" s="83"/>
    </row>
    <row r="137" spans="1:7" x14ac:dyDescent="0.3">
      <c r="A137" s="85" t="s">
        <v>136</v>
      </c>
      <c r="B137" s="85"/>
      <c r="C137" s="85"/>
      <c r="D137" s="85"/>
      <c r="E137" s="85"/>
      <c r="F137" s="85"/>
      <c r="G137" s="85"/>
    </row>
    <row r="138" spans="1:7" x14ac:dyDescent="0.3">
      <c r="A138" s="95" t="s">
        <v>95</v>
      </c>
      <c r="B138" s="95" t="s">
        <v>96</v>
      </c>
      <c r="C138" s="95" t="s">
        <v>80</v>
      </c>
      <c r="D138" s="96" t="s">
        <v>97</v>
      </c>
      <c r="E138" s="96" t="s">
        <v>82</v>
      </c>
      <c r="F138" s="96" t="s">
        <v>98</v>
      </c>
      <c r="G138" s="96"/>
    </row>
    <row r="139" spans="1:7" x14ac:dyDescent="0.3">
      <c r="A139" s="95"/>
      <c r="B139" s="95"/>
      <c r="C139" s="95"/>
      <c r="D139" s="96"/>
      <c r="E139" s="96"/>
      <c r="F139" s="25" t="s">
        <v>97</v>
      </c>
      <c r="G139" s="25" t="s">
        <v>82</v>
      </c>
    </row>
    <row r="140" spans="1:7" x14ac:dyDescent="0.3">
      <c r="A140" s="10">
        <f>A133</f>
        <v>43952</v>
      </c>
      <c r="B140" s="9" t="str">
        <f>B133</f>
        <v>Saldo Awal (saldo akhir bln sblmny)</v>
      </c>
      <c r="C140" s="9"/>
      <c r="D140" s="6"/>
      <c r="F140" s="26"/>
      <c r="G140" s="6"/>
    </row>
    <row r="141" spans="1:7" x14ac:dyDescent="0.3">
      <c r="A141" s="10">
        <f>Jurnal!A19</f>
        <v>43954</v>
      </c>
      <c r="B141" s="10" t="str">
        <f>Jurnal!B20</f>
        <v>Penjualan Yoghurt 1 Liter</v>
      </c>
      <c r="C141" s="9"/>
      <c r="D141" s="6"/>
      <c r="E141" s="6">
        <f>Jurnal!E20</f>
        <v>3000000</v>
      </c>
      <c r="F141" s="6"/>
      <c r="G141" s="6">
        <f>G140+E141</f>
        <v>3000000</v>
      </c>
    </row>
    <row r="143" spans="1:7" x14ac:dyDescent="0.3">
      <c r="A143" s="83" t="s">
        <v>94</v>
      </c>
      <c r="B143" s="83"/>
      <c r="C143" s="83"/>
      <c r="D143" s="83"/>
      <c r="E143" s="83"/>
      <c r="F143" s="83"/>
      <c r="G143" s="83"/>
    </row>
    <row r="144" spans="1:7" x14ac:dyDescent="0.3">
      <c r="A144" s="85" t="s">
        <v>137</v>
      </c>
      <c r="B144" s="85"/>
      <c r="C144" s="85"/>
      <c r="D144" s="85"/>
      <c r="E144" s="85"/>
      <c r="F144" s="85"/>
      <c r="G144" s="85"/>
    </row>
    <row r="145" spans="1:7" x14ac:dyDescent="0.3">
      <c r="A145" s="95" t="s">
        <v>95</v>
      </c>
      <c r="B145" s="95" t="s">
        <v>96</v>
      </c>
      <c r="C145" s="95" t="s">
        <v>80</v>
      </c>
      <c r="D145" s="96" t="s">
        <v>97</v>
      </c>
      <c r="E145" s="96" t="s">
        <v>82</v>
      </c>
      <c r="F145" s="96" t="s">
        <v>98</v>
      </c>
      <c r="G145" s="96"/>
    </row>
    <row r="146" spans="1:7" x14ac:dyDescent="0.3">
      <c r="A146" s="95"/>
      <c r="B146" s="95"/>
      <c r="C146" s="95"/>
      <c r="D146" s="96"/>
      <c r="E146" s="96"/>
      <c r="F146" s="25" t="s">
        <v>97</v>
      </c>
      <c r="G146" s="25" t="s">
        <v>82</v>
      </c>
    </row>
    <row r="147" spans="1:7" x14ac:dyDescent="0.3">
      <c r="A147" s="10">
        <f>A140</f>
        <v>43952</v>
      </c>
      <c r="B147" s="9" t="str">
        <f>B140</f>
        <v>Saldo Awal (saldo akhir bln sblmny)</v>
      </c>
      <c r="C147" s="9"/>
      <c r="D147" s="6"/>
      <c r="E147" s="6"/>
      <c r="F147" s="26"/>
      <c r="G147" s="6"/>
    </row>
    <row r="148" spans="1:7" x14ac:dyDescent="0.3">
      <c r="A148" s="10">
        <f>Jurnal!A7</f>
        <v>43954</v>
      </c>
      <c r="B148" s="10" t="str">
        <f>Jurnal!B9</f>
        <v>Harga Pokok Penjualan Susu Murni</v>
      </c>
      <c r="C148" s="9"/>
      <c r="D148" s="6">
        <f>Jurnal!D9</f>
        <v>6000000</v>
      </c>
      <c r="E148" s="6"/>
      <c r="F148" s="6">
        <f>F147+D148</f>
        <v>6000000</v>
      </c>
      <c r="G148" s="6"/>
    </row>
    <row r="150" spans="1:7" x14ac:dyDescent="0.3">
      <c r="A150" s="83" t="s">
        <v>94</v>
      </c>
      <c r="B150" s="83"/>
      <c r="C150" s="83"/>
      <c r="D150" s="83"/>
      <c r="E150" s="83"/>
      <c r="F150" s="83"/>
      <c r="G150" s="83"/>
    </row>
    <row r="151" spans="1:7" x14ac:dyDescent="0.3">
      <c r="A151" s="85" t="s">
        <v>138</v>
      </c>
      <c r="B151" s="85"/>
      <c r="C151" s="85"/>
      <c r="D151" s="85"/>
      <c r="E151" s="85"/>
      <c r="F151" s="85"/>
      <c r="G151" s="85"/>
    </row>
    <row r="152" spans="1:7" x14ac:dyDescent="0.3">
      <c r="A152" s="95" t="s">
        <v>95</v>
      </c>
      <c r="B152" s="95" t="s">
        <v>96</v>
      </c>
      <c r="C152" s="95" t="s">
        <v>80</v>
      </c>
      <c r="D152" s="96" t="s">
        <v>97</v>
      </c>
      <c r="E152" s="96" t="s">
        <v>82</v>
      </c>
      <c r="F152" s="96" t="s">
        <v>98</v>
      </c>
      <c r="G152" s="96"/>
    </row>
    <row r="153" spans="1:7" x14ac:dyDescent="0.3">
      <c r="A153" s="95"/>
      <c r="B153" s="95"/>
      <c r="C153" s="95"/>
      <c r="D153" s="96"/>
      <c r="E153" s="96"/>
      <c r="F153" s="25" t="s">
        <v>97</v>
      </c>
      <c r="G153" s="25" t="s">
        <v>82</v>
      </c>
    </row>
    <row r="154" spans="1:7" x14ac:dyDescent="0.3">
      <c r="A154" s="10">
        <f>A147</f>
        <v>43952</v>
      </c>
      <c r="B154" s="9" t="str">
        <f>B147</f>
        <v>Saldo Awal (saldo akhir bln sblmny)</v>
      </c>
      <c r="C154" s="9"/>
      <c r="D154" s="6"/>
      <c r="E154" s="6"/>
      <c r="F154" s="26"/>
      <c r="G154" s="6"/>
    </row>
    <row r="155" spans="1:7" x14ac:dyDescent="0.3">
      <c r="A155" s="10">
        <f>Jurnal!A11</f>
        <v>43954</v>
      </c>
      <c r="B155" s="10" t="str">
        <f>Jurnal!B13</f>
        <v>Harga Pokok Penjualan Susu Pasteurisasi</v>
      </c>
      <c r="C155" s="9"/>
      <c r="D155" s="6">
        <f>Jurnal!D13</f>
        <v>5000000</v>
      </c>
      <c r="E155" s="6"/>
      <c r="F155" s="6">
        <f>F154+D155</f>
        <v>5000000</v>
      </c>
      <c r="G155" s="6"/>
    </row>
    <row r="157" spans="1:7" x14ac:dyDescent="0.3">
      <c r="A157" s="83" t="s">
        <v>94</v>
      </c>
      <c r="B157" s="83"/>
      <c r="C157" s="83"/>
      <c r="D157" s="83"/>
      <c r="E157" s="83"/>
      <c r="F157" s="83"/>
      <c r="G157" s="83"/>
    </row>
    <row r="158" spans="1:7" x14ac:dyDescent="0.3">
      <c r="A158" s="85" t="s">
        <v>139</v>
      </c>
      <c r="B158" s="85"/>
      <c r="C158" s="85"/>
      <c r="D158" s="85"/>
      <c r="E158" s="85"/>
      <c r="F158" s="85"/>
      <c r="G158" s="85"/>
    </row>
    <row r="159" spans="1:7" x14ac:dyDescent="0.3">
      <c r="A159" s="95" t="s">
        <v>95</v>
      </c>
      <c r="B159" s="95" t="s">
        <v>96</v>
      </c>
      <c r="C159" s="95" t="s">
        <v>80</v>
      </c>
      <c r="D159" s="96" t="s">
        <v>97</v>
      </c>
      <c r="E159" s="96" t="s">
        <v>82</v>
      </c>
      <c r="F159" s="96" t="s">
        <v>98</v>
      </c>
      <c r="G159" s="96"/>
    </row>
    <row r="160" spans="1:7" x14ac:dyDescent="0.3">
      <c r="A160" s="95"/>
      <c r="B160" s="95"/>
      <c r="C160" s="95"/>
      <c r="D160" s="96"/>
      <c r="E160" s="96"/>
      <c r="F160" s="25" t="s">
        <v>97</v>
      </c>
      <c r="G160" s="25" t="s">
        <v>82</v>
      </c>
    </row>
    <row r="161" spans="1:7" x14ac:dyDescent="0.3">
      <c r="A161" s="10">
        <f>A154</f>
        <v>43952</v>
      </c>
      <c r="B161" s="9" t="str">
        <f>B154</f>
        <v>Saldo Awal (saldo akhir bln sblmny)</v>
      </c>
      <c r="C161" s="9"/>
      <c r="D161" s="6"/>
      <c r="E161" s="6"/>
      <c r="F161" s="26"/>
      <c r="G161" s="6"/>
    </row>
    <row r="162" spans="1:7" x14ac:dyDescent="0.3">
      <c r="A162" s="10">
        <f>Jurnal!A15</f>
        <v>43954</v>
      </c>
      <c r="B162" s="10" t="str">
        <f>Jurnal!B17</f>
        <v>Harga Pokok Penjualan Yoghurt 180ml</v>
      </c>
      <c r="C162" s="9"/>
      <c r="D162" s="6">
        <f>Jurnal!D17</f>
        <v>3000000</v>
      </c>
      <c r="E162" s="6"/>
      <c r="F162" s="6">
        <f>F161+D162</f>
        <v>3000000</v>
      </c>
      <c r="G162" s="6"/>
    </row>
    <row r="164" spans="1:7" x14ac:dyDescent="0.3">
      <c r="A164" s="83" t="s">
        <v>94</v>
      </c>
      <c r="B164" s="83"/>
      <c r="C164" s="83"/>
      <c r="D164" s="83"/>
      <c r="E164" s="83"/>
      <c r="F164" s="83"/>
      <c r="G164" s="83"/>
    </row>
    <row r="165" spans="1:7" x14ac:dyDescent="0.3">
      <c r="A165" s="85" t="s">
        <v>140</v>
      </c>
      <c r="B165" s="85"/>
      <c r="C165" s="85"/>
      <c r="D165" s="85"/>
      <c r="E165" s="85"/>
      <c r="F165" s="85"/>
      <c r="G165" s="85"/>
    </row>
    <row r="166" spans="1:7" x14ac:dyDescent="0.3">
      <c r="A166" s="95" t="s">
        <v>95</v>
      </c>
      <c r="B166" s="95" t="s">
        <v>96</v>
      </c>
      <c r="C166" s="95" t="s">
        <v>80</v>
      </c>
      <c r="D166" s="96" t="s">
        <v>97</v>
      </c>
      <c r="E166" s="96" t="s">
        <v>82</v>
      </c>
      <c r="F166" s="96" t="s">
        <v>98</v>
      </c>
      <c r="G166" s="96"/>
    </row>
    <row r="167" spans="1:7" x14ac:dyDescent="0.3">
      <c r="A167" s="95"/>
      <c r="B167" s="95"/>
      <c r="C167" s="95"/>
      <c r="D167" s="96"/>
      <c r="E167" s="96"/>
      <c r="F167" s="25" t="s">
        <v>97</v>
      </c>
      <c r="G167" s="25" t="s">
        <v>82</v>
      </c>
    </row>
    <row r="168" spans="1:7" x14ac:dyDescent="0.3">
      <c r="A168" s="10">
        <f>A161</f>
        <v>43952</v>
      </c>
      <c r="B168" s="9" t="str">
        <f>B161</f>
        <v>Saldo Awal (saldo akhir bln sblmny)</v>
      </c>
      <c r="C168" s="9"/>
      <c r="D168" s="6"/>
      <c r="E168" s="6"/>
      <c r="F168" s="26"/>
      <c r="G168" s="6"/>
    </row>
    <row r="169" spans="1:7" x14ac:dyDescent="0.3">
      <c r="A169" s="10">
        <f>Jurnal!A19</f>
        <v>43954</v>
      </c>
      <c r="B169" s="10" t="str">
        <f>Jurnal!B21</f>
        <v>Harga Pokok Penjualan Yoghurt 1 Liter</v>
      </c>
      <c r="C169" s="9"/>
      <c r="D169" s="6">
        <f>Jurnal!D21</f>
        <v>1000000</v>
      </c>
      <c r="E169" s="6"/>
      <c r="F169" s="6">
        <f>F168+D169</f>
        <v>1000000</v>
      </c>
      <c r="G169" s="6"/>
    </row>
    <row r="171" spans="1:7" x14ac:dyDescent="0.3">
      <c r="A171" s="83" t="s">
        <v>94</v>
      </c>
      <c r="B171" s="83"/>
      <c r="C171" s="83"/>
      <c r="D171" s="83"/>
      <c r="E171" s="83"/>
      <c r="F171" s="83"/>
      <c r="G171" s="83"/>
    </row>
    <row r="172" spans="1:7" x14ac:dyDescent="0.3">
      <c r="A172" s="85" t="s">
        <v>141</v>
      </c>
      <c r="B172" s="85"/>
      <c r="C172" s="85"/>
      <c r="D172" s="85"/>
      <c r="E172" s="85"/>
      <c r="F172" s="85"/>
      <c r="G172" s="85"/>
    </row>
    <row r="173" spans="1:7" x14ac:dyDescent="0.3">
      <c r="A173" s="95" t="s">
        <v>95</v>
      </c>
      <c r="B173" s="95" t="s">
        <v>96</v>
      </c>
      <c r="C173" s="95" t="s">
        <v>80</v>
      </c>
      <c r="D173" s="96" t="s">
        <v>97</v>
      </c>
      <c r="E173" s="96" t="s">
        <v>82</v>
      </c>
      <c r="F173" s="96" t="s">
        <v>98</v>
      </c>
      <c r="G173" s="96"/>
    </row>
    <row r="174" spans="1:7" x14ac:dyDescent="0.3">
      <c r="A174" s="95"/>
      <c r="B174" s="95"/>
      <c r="C174" s="95"/>
      <c r="D174" s="96"/>
      <c r="E174" s="96"/>
      <c r="F174" s="25" t="s">
        <v>97</v>
      </c>
      <c r="G174" s="25" t="s">
        <v>82</v>
      </c>
    </row>
    <row r="175" spans="1:7" x14ac:dyDescent="0.3">
      <c r="A175" s="10">
        <f>A168</f>
        <v>43952</v>
      </c>
      <c r="B175" s="9" t="str">
        <f>B168</f>
        <v>Saldo Awal (saldo akhir bln sblmny)</v>
      </c>
      <c r="C175" s="9"/>
      <c r="D175" s="6"/>
      <c r="E175" s="6"/>
      <c r="F175" s="26"/>
      <c r="G175" s="6"/>
    </row>
    <row r="176" spans="1:7" x14ac:dyDescent="0.3">
      <c r="A176" s="10">
        <f>Jurnal!A26</f>
        <v>43955</v>
      </c>
      <c r="B176" s="10" t="str">
        <f>Jurnal!B26</f>
        <v>Beban listrik,air&amp;telepon</v>
      </c>
      <c r="C176" s="9"/>
      <c r="D176" s="6">
        <f>Jurnal!D26</f>
        <v>300000</v>
      </c>
      <c r="E176" s="6"/>
      <c r="F176" s="6">
        <f>F175+D176</f>
        <v>300000</v>
      </c>
      <c r="G176" s="6"/>
    </row>
    <row r="178" spans="1:7" x14ac:dyDescent="0.3">
      <c r="A178" s="83" t="s">
        <v>94</v>
      </c>
      <c r="B178" s="83"/>
      <c r="C178" s="83"/>
      <c r="D178" s="83"/>
      <c r="E178" s="83"/>
      <c r="F178" s="83"/>
      <c r="G178" s="83"/>
    </row>
    <row r="179" spans="1:7" x14ac:dyDescent="0.3">
      <c r="A179" s="85" t="s">
        <v>142</v>
      </c>
      <c r="B179" s="85"/>
      <c r="C179" s="85"/>
      <c r="D179" s="85"/>
      <c r="E179" s="85"/>
      <c r="F179" s="85"/>
      <c r="G179" s="85"/>
    </row>
    <row r="180" spans="1:7" x14ac:dyDescent="0.3">
      <c r="A180" s="95" t="s">
        <v>95</v>
      </c>
      <c r="B180" s="95" t="s">
        <v>96</v>
      </c>
      <c r="C180" s="95" t="s">
        <v>80</v>
      </c>
      <c r="D180" s="96" t="s">
        <v>97</v>
      </c>
      <c r="E180" s="96" t="s">
        <v>82</v>
      </c>
      <c r="F180" s="96" t="s">
        <v>98</v>
      </c>
      <c r="G180" s="96"/>
    </row>
    <row r="181" spans="1:7" x14ac:dyDescent="0.3">
      <c r="A181" s="95"/>
      <c r="B181" s="95"/>
      <c r="C181" s="95"/>
      <c r="D181" s="96"/>
      <c r="E181" s="96"/>
      <c r="F181" s="25" t="s">
        <v>97</v>
      </c>
      <c r="G181" s="25" t="s">
        <v>82</v>
      </c>
    </row>
    <row r="182" spans="1:7" x14ac:dyDescent="0.3">
      <c r="A182" s="10">
        <f>A175</f>
        <v>43952</v>
      </c>
      <c r="B182" s="9" t="str">
        <f>B175</f>
        <v>Saldo Awal (saldo akhir bln sblmny)</v>
      </c>
      <c r="C182" s="9"/>
      <c r="D182" s="6"/>
      <c r="E182" s="6"/>
      <c r="F182" s="26"/>
      <c r="G182" s="6"/>
    </row>
    <row r="183" spans="1:7" x14ac:dyDescent="0.3">
      <c r="A183" s="10">
        <f>Jurnal!A44</f>
        <v>43956</v>
      </c>
      <c r="B183" s="10" t="str">
        <f>Jurnal!B44</f>
        <v>Beban Iklan</v>
      </c>
      <c r="C183" s="9"/>
      <c r="D183" s="6">
        <f>Jurnal!D44</f>
        <v>500000</v>
      </c>
      <c r="E183" s="6"/>
      <c r="F183" s="6">
        <f>F182+D183</f>
        <v>500000</v>
      </c>
      <c r="G183" s="6"/>
    </row>
    <row r="185" spans="1:7" x14ac:dyDescent="0.3">
      <c r="A185" s="83" t="s">
        <v>94</v>
      </c>
      <c r="B185" s="83"/>
      <c r="C185" s="83"/>
      <c r="D185" s="83"/>
      <c r="E185" s="83"/>
      <c r="F185" s="83"/>
      <c r="G185" s="83"/>
    </row>
    <row r="186" spans="1:7" x14ac:dyDescent="0.3">
      <c r="A186" s="85" t="s">
        <v>143</v>
      </c>
      <c r="B186" s="85"/>
      <c r="C186" s="85"/>
      <c r="D186" s="85"/>
      <c r="E186" s="85"/>
      <c r="F186" s="85"/>
      <c r="G186" s="85"/>
    </row>
    <row r="187" spans="1:7" x14ac:dyDescent="0.3">
      <c r="A187" s="95" t="s">
        <v>95</v>
      </c>
      <c r="B187" s="95" t="s">
        <v>96</v>
      </c>
      <c r="C187" s="95" t="s">
        <v>80</v>
      </c>
      <c r="D187" s="96" t="s">
        <v>97</v>
      </c>
      <c r="E187" s="96" t="s">
        <v>82</v>
      </c>
      <c r="F187" s="96" t="s">
        <v>98</v>
      </c>
      <c r="G187" s="96"/>
    </row>
    <row r="188" spans="1:7" x14ac:dyDescent="0.3">
      <c r="A188" s="95"/>
      <c r="B188" s="95"/>
      <c r="C188" s="95"/>
      <c r="D188" s="96"/>
      <c r="E188" s="96"/>
      <c r="F188" s="25" t="s">
        <v>97</v>
      </c>
      <c r="G188" s="25" t="s">
        <v>82</v>
      </c>
    </row>
    <row r="189" spans="1:7" x14ac:dyDescent="0.3">
      <c r="A189" s="10">
        <f>A182</f>
        <v>43952</v>
      </c>
      <c r="B189" s="9" t="str">
        <f>B182</f>
        <v>Saldo Awal (saldo akhir bln sblmny)</v>
      </c>
      <c r="C189" s="9"/>
      <c r="D189" s="6"/>
      <c r="E189" s="6"/>
      <c r="F189" s="26"/>
      <c r="G189" s="6"/>
    </row>
    <row r="190" spans="1:7" x14ac:dyDescent="0.3">
      <c r="A190" s="10">
        <f>Jurnal!A38</f>
        <v>43956</v>
      </c>
      <c r="B190" s="10" t="str">
        <f>Jurnal!B36</f>
        <v>Beban Perlengkapan Kantor</v>
      </c>
      <c r="C190" s="9"/>
      <c r="D190" s="6">
        <f>Jurnal!D36</f>
        <v>300000</v>
      </c>
      <c r="E190" s="6"/>
      <c r="F190" s="6">
        <f>F189+D190</f>
        <v>300000</v>
      </c>
      <c r="G190" s="6"/>
    </row>
    <row r="192" spans="1:7" x14ac:dyDescent="0.3">
      <c r="A192" s="83" t="s">
        <v>94</v>
      </c>
      <c r="B192" s="83"/>
      <c r="C192" s="83"/>
      <c r="D192" s="83"/>
      <c r="E192" s="83"/>
      <c r="F192" s="83"/>
      <c r="G192" s="83"/>
    </row>
    <row r="193" spans="1:7" x14ac:dyDescent="0.3">
      <c r="A193" s="85" t="s">
        <v>144</v>
      </c>
      <c r="B193" s="85"/>
      <c r="C193" s="85"/>
      <c r="D193" s="85"/>
      <c r="E193" s="85"/>
      <c r="F193" s="85"/>
      <c r="G193" s="85"/>
    </row>
    <row r="194" spans="1:7" x14ac:dyDescent="0.3">
      <c r="A194" s="95" t="s">
        <v>95</v>
      </c>
      <c r="B194" s="95" t="s">
        <v>96</v>
      </c>
      <c r="C194" s="95" t="s">
        <v>80</v>
      </c>
      <c r="D194" s="96" t="s">
        <v>97</v>
      </c>
      <c r="E194" s="96" t="s">
        <v>82</v>
      </c>
      <c r="F194" s="96" t="s">
        <v>98</v>
      </c>
      <c r="G194" s="96"/>
    </row>
    <row r="195" spans="1:7" x14ac:dyDescent="0.3">
      <c r="A195" s="95"/>
      <c r="B195" s="95"/>
      <c r="C195" s="95"/>
      <c r="D195" s="96"/>
      <c r="E195" s="96"/>
      <c r="F195" s="25" t="s">
        <v>97</v>
      </c>
      <c r="G195" s="25" t="s">
        <v>82</v>
      </c>
    </row>
    <row r="196" spans="1:7" x14ac:dyDescent="0.3">
      <c r="A196" s="10">
        <f>A189</f>
        <v>43952</v>
      </c>
      <c r="B196" s="9" t="str">
        <f>B189</f>
        <v>Saldo Awal (saldo akhir bln sblmny)</v>
      </c>
      <c r="C196" s="9"/>
      <c r="D196" s="6"/>
      <c r="E196" s="6"/>
      <c r="F196" s="26"/>
      <c r="G196" s="6"/>
    </row>
    <row r="197" spans="1:7" x14ac:dyDescent="0.3">
      <c r="A197" s="10">
        <f>Jurnal!A40</f>
        <v>43956</v>
      </c>
      <c r="B197" s="10" t="str">
        <f>Jurnal!B40</f>
        <v xml:space="preserve">Beban Penyusutan Peralatan Kantor </v>
      </c>
      <c r="C197" s="9"/>
      <c r="D197" s="6">
        <f>Jurnal!D40</f>
        <v>500000</v>
      </c>
      <c r="E197" s="6"/>
      <c r="F197" s="6">
        <f>F196+D197</f>
        <v>500000</v>
      </c>
      <c r="G197" s="6"/>
    </row>
    <row r="199" spans="1:7" x14ac:dyDescent="0.3">
      <c r="A199" s="83" t="s">
        <v>94</v>
      </c>
      <c r="B199" s="83"/>
      <c r="C199" s="83"/>
      <c r="D199" s="83"/>
      <c r="E199" s="83"/>
      <c r="F199" s="83"/>
      <c r="G199" s="83"/>
    </row>
    <row r="200" spans="1:7" x14ac:dyDescent="0.3">
      <c r="A200" s="85" t="s">
        <v>145</v>
      </c>
      <c r="B200" s="85"/>
      <c r="C200" s="85"/>
      <c r="D200" s="85"/>
      <c r="E200" s="85"/>
      <c r="F200" s="85"/>
      <c r="G200" s="85"/>
    </row>
    <row r="201" spans="1:7" x14ac:dyDescent="0.3">
      <c r="A201" s="95" t="s">
        <v>95</v>
      </c>
      <c r="B201" s="95" t="s">
        <v>96</v>
      </c>
      <c r="C201" s="95" t="s">
        <v>80</v>
      </c>
      <c r="D201" s="96" t="s">
        <v>97</v>
      </c>
      <c r="E201" s="96" t="s">
        <v>82</v>
      </c>
      <c r="F201" s="96" t="s">
        <v>98</v>
      </c>
      <c r="G201" s="96"/>
    </row>
    <row r="202" spans="1:7" x14ac:dyDescent="0.3">
      <c r="A202" s="95"/>
      <c r="B202" s="95"/>
      <c r="C202" s="95"/>
      <c r="D202" s="96"/>
      <c r="E202" s="96"/>
      <c r="F202" s="25" t="s">
        <v>97</v>
      </c>
      <c r="G202" s="25" t="s">
        <v>82</v>
      </c>
    </row>
    <row r="203" spans="1:7" x14ac:dyDescent="0.3">
      <c r="A203" s="10">
        <f>A196</f>
        <v>43952</v>
      </c>
      <c r="B203" s="9" t="str">
        <f>B196</f>
        <v>Saldo Awal (saldo akhir bln sblmny)</v>
      </c>
      <c r="C203" s="9"/>
      <c r="D203" s="6"/>
      <c r="E203" s="6"/>
      <c r="F203" s="26"/>
      <c r="G203" s="6"/>
    </row>
    <row r="204" spans="1:7" x14ac:dyDescent="0.3">
      <c r="A204" s="10">
        <f>Jurnal!A38</f>
        <v>43956</v>
      </c>
      <c r="B204" s="10" t="str">
        <f>Jurnal!B38</f>
        <v>Beban Perlengkapan Toko</v>
      </c>
      <c r="C204" s="9"/>
      <c r="D204" s="6">
        <f>Jurnal!D38</f>
        <v>200000</v>
      </c>
      <c r="E204" s="6"/>
      <c r="F204" s="6">
        <f>F203+D204</f>
        <v>200000</v>
      </c>
      <c r="G204" s="6"/>
    </row>
    <row r="206" spans="1:7" x14ac:dyDescent="0.3">
      <c r="A206" s="83" t="s">
        <v>94</v>
      </c>
      <c r="B206" s="83"/>
      <c r="C206" s="83"/>
      <c r="D206" s="83"/>
      <c r="E206" s="83"/>
      <c r="F206" s="83"/>
      <c r="G206" s="83"/>
    </row>
    <row r="207" spans="1:7" x14ac:dyDescent="0.3">
      <c r="A207" s="85" t="s">
        <v>146</v>
      </c>
      <c r="B207" s="85"/>
      <c r="C207" s="85"/>
      <c r="D207" s="85"/>
      <c r="E207" s="85"/>
      <c r="F207" s="85"/>
      <c r="G207" s="85"/>
    </row>
    <row r="208" spans="1:7" x14ac:dyDescent="0.3">
      <c r="A208" s="95" t="s">
        <v>95</v>
      </c>
      <c r="B208" s="95" t="s">
        <v>96</v>
      </c>
      <c r="C208" s="95" t="s">
        <v>80</v>
      </c>
      <c r="D208" s="96" t="s">
        <v>97</v>
      </c>
      <c r="E208" s="96" t="s">
        <v>82</v>
      </c>
      <c r="F208" s="96" t="s">
        <v>98</v>
      </c>
      <c r="G208" s="96"/>
    </row>
    <row r="209" spans="1:7" x14ac:dyDescent="0.3">
      <c r="A209" s="95"/>
      <c r="B209" s="95"/>
      <c r="C209" s="95"/>
      <c r="D209" s="96"/>
      <c r="E209" s="96"/>
      <c r="F209" s="25" t="s">
        <v>97</v>
      </c>
      <c r="G209" s="25" t="s">
        <v>82</v>
      </c>
    </row>
    <row r="210" spans="1:7" x14ac:dyDescent="0.3">
      <c r="A210" s="10">
        <f>A203</f>
        <v>43952</v>
      </c>
      <c r="B210" s="9" t="str">
        <f>B203</f>
        <v>Saldo Awal (saldo akhir bln sblmny)</v>
      </c>
      <c r="C210" s="9"/>
      <c r="D210" s="6"/>
      <c r="E210" s="6"/>
      <c r="F210" s="26"/>
      <c r="G210" s="6"/>
    </row>
    <row r="211" spans="1:7" x14ac:dyDescent="0.3">
      <c r="A211" s="10">
        <f>Jurnal!A42</f>
        <v>43956</v>
      </c>
      <c r="B211" s="10" t="str">
        <f>Jurnal!B42</f>
        <v>Beban Penyusutan Peralatan Toko</v>
      </c>
      <c r="C211" s="9"/>
      <c r="D211" s="6">
        <f>Jurnal!D42</f>
        <v>400000</v>
      </c>
      <c r="E211" s="6"/>
      <c r="F211" s="6">
        <f>F210+D211</f>
        <v>400000</v>
      </c>
      <c r="G211" s="6"/>
    </row>
    <row r="213" spans="1:7" x14ac:dyDescent="0.3">
      <c r="A213" s="83" t="s">
        <v>94</v>
      </c>
      <c r="B213" s="83"/>
      <c r="C213" s="83"/>
      <c r="D213" s="83"/>
      <c r="E213" s="83"/>
      <c r="F213" s="83"/>
      <c r="G213" s="83"/>
    </row>
    <row r="214" spans="1:7" x14ac:dyDescent="0.3">
      <c r="A214" s="85" t="s">
        <v>147</v>
      </c>
      <c r="B214" s="85"/>
      <c r="C214" s="85"/>
      <c r="D214" s="85"/>
      <c r="E214" s="85"/>
      <c r="F214" s="85"/>
      <c r="G214" s="85"/>
    </row>
    <row r="215" spans="1:7" x14ac:dyDescent="0.3">
      <c r="A215" s="95" t="s">
        <v>95</v>
      </c>
      <c r="B215" s="95" t="s">
        <v>96</v>
      </c>
      <c r="C215" s="95" t="s">
        <v>80</v>
      </c>
      <c r="D215" s="96" t="s">
        <v>97</v>
      </c>
      <c r="E215" s="96" t="s">
        <v>82</v>
      </c>
      <c r="F215" s="96" t="s">
        <v>98</v>
      </c>
      <c r="G215" s="96"/>
    </row>
    <row r="216" spans="1:7" x14ac:dyDescent="0.3">
      <c r="A216" s="95"/>
      <c r="B216" s="95"/>
      <c r="C216" s="95"/>
      <c r="D216" s="96"/>
      <c r="E216" s="96"/>
      <c r="F216" s="25" t="s">
        <v>97</v>
      </c>
      <c r="G216" s="25" t="s">
        <v>82</v>
      </c>
    </row>
    <row r="217" spans="1:7" x14ac:dyDescent="0.3">
      <c r="A217" s="10">
        <f>A210</f>
        <v>43952</v>
      </c>
      <c r="B217" s="9" t="str">
        <f>B210</f>
        <v>Saldo Awal (saldo akhir bln sblmny)</v>
      </c>
      <c r="C217" s="9"/>
      <c r="D217" s="6"/>
      <c r="E217" s="6"/>
      <c r="F217" s="26"/>
      <c r="G217" s="6"/>
    </row>
    <row r="218" spans="1:7" x14ac:dyDescent="0.3">
      <c r="A218" s="10">
        <f>Jurnal!A48</f>
        <v>43956</v>
      </c>
      <c r="B218" s="10" t="str">
        <f>Jurnal!B48</f>
        <v>Beban Pemasaran Variabel</v>
      </c>
      <c r="C218" s="9"/>
      <c r="D218" s="6">
        <f>Jurnal!D48</f>
        <v>300000</v>
      </c>
      <c r="E218" s="6"/>
      <c r="F218" s="6">
        <f>F217+D218</f>
        <v>300000</v>
      </c>
      <c r="G218" s="6"/>
    </row>
    <row r="220" spans="1:7" x14ac:dyDescent="0.3">
      <c r="A220" s="83" t="s">
        <v>94</v>
      </c>
      <c r="B220" s="83"/>
      <c r="C220" s="83"/>
      <c r="D220" s="83"/>
      <c r="E220" s="83"/>
      <c r="F220" s="83"/>
      <c r="G220" s="83"/>
    </row>
    <row r="221" spans="1:7" x14ac:dyDescent="0.3">
      <c r="A221" s="85" t="s">
        <v>148</v>
      </c>
      <c r="B221" s="85"/>
      <c r="C221" s="85"/>
      <c r="D221" s="85"/>
      <c r="E221" s="85"/>
      <c r="F221" s="85"/>
      <c r="G221" s="85"/>
    </row>
    <row r="222" spans="1:7" x14ac:dyDescent="0.3">
      <c r="A222" s="95" t="s">
        <v>95</v>
      </c>
      <c r="B222" s="95" t="s">
        <v>96</v>
      </c>
      <c r="C222" s="95" t="s">
        <v>80</v>
      </c>
      <c r="D222" s="96" t="s">
        <v>97</v>
      </c>
      <c r="E222" s="96" t="s">
        <v>82</v>
      </c>
      <c r="F222" s="96" t="s">
        <v>98</v>
      </c>
      <c r="G222" s="96"/>
    </row>
    <row r="223" spans="1:7" x14ac:dyDescent="0.3">
      <c r="A223" s="95"/>
      <c r="B223" s="95"/>
      <c r="C223" s="95"/>
      <c r="D223" s="96"/>
      <c r="E223" s="96"/>
      <c r="F223" s="25" t="s">
        <v>97</v>
      </c>
      <c r="G223" s="25" t="s">
        <v>82</v>
      </c>
    </row>
    <row r="224" spans="1:7" x14ac:dyDescent="0.3">
      <c r="A224" s="10">
        <f>A217</f>
        <v>43952</v>
      </c>
      <c r="B224" s="9" t="str">
        <f>B217</f>
        <v>Saldo Awal (saldo akhir bln sblmny)</v>
      </c>
      <c r="C224" s="9"/>
      <c r="D224" s="6"/>
      <c r="E224" s="6"/>
      <c r="F224" s="26"/>
      <c r="G224" s="6"/>
    </row>
    <row r="225" spans="1:7" x14ac:dyDescent="0.3">
      <c r="A225" s="10">
        <f>Jurnal!A50</f>
        <v>43956</v>
      </c>
      <c r="B225" s="10" t="str">
        <f>Jurnal!B50</f>
        <v>Beban Administrasi dan Umum Variabel</v>
      </c>
      <c r="C225" s="9"/>
      <c r="D225" s="6">
        <f>Jurnal!D50</f>
        <v>200000</v>
      </c>
      <c r="E225" s="6"/>
      <c r="F225" s="6">
        <f>F224+D225</f>
        <v>200000</v>
      </c>
      <c r="G225" s="6"/>
    </row>
  </sheetData>
  <mergeCells count="240">
    <mergeCell ref="A22:G22"/>
    <mergeCell ref="A23:G23"/>
    <mergeCell ref="A24:A25"/>
    <mergeCell ref="B24:B25"/>
    <mergeCell ref="C24:C25"/>
    <mergeCell ref="D24:D25"/>
    <mergeCell ref="E24:E25"/>
    <mergeCell ref="F24:G24"/>
    <mergeCell ref="A1:G1"/>
    <mergeCell ref="A2:G2"/>
    <mergeCell ref="A3:A4"/>
    <mergeCell ref="B3:B4"/>
    <mergeCell ref="C3:C4"/>
    <mergeCell ref="D3:D4"/>
    <mergeCell ref="E3:E4"/>
    <mergeCell ref="F3:G3"/>
    <mergeCell ref="A38:G38"/>
    <mergeCell ref="A39:G39"/>
    <mergeCell ref="A40:A41"/>
    <mergeCell ref="B40:B41"/>
    <mergeCell ref="C40:C41"/>
    <mergeCell ref="D40:D41"/>
    <mergeCell ref="E40:E41"/>
    <mergeCell ref="F40:G40"/>
    <mergeCell ref="A30:G30"/>
    <mergeCell ref="A31:G31"/>
    <mergeCell ref="A32:A33"/>
    <mergeCell ref="B32:B33"/>
    <mergeCell ref="C32:C33"/>
    <mergeCell ref="D32:D33"/>
    <mergeCell ref="E32:E33"/>
    <mergeCell ref="F32:G32"/>
    <mergeCell ref="A52:G52"/>
    <mergeCell ref="A53:G53"/>
    <mergeCell ref="A54:A55"/>
    <mergeCell ref="B54:B55"/>
    <mergeCell ref="C54:C55"/>
    <mergeCell ref="D54:D55"/>
    <mergeCell ref="E54:E55"/>
    <mergeCell ref="F54:G54"/>
    <mergeCell ref="A45:G45"/>
    <mergeCell ref="A46:G46"/>
    <mergeCell ref="A47:A48"/>
    <mergeCell ref="B47:B48"/>
    <mergeCell ref="C47:C48"/>
    <mergeCell ref="D47:D48"/>
    <mergeCell ref="E47:E48"/>
    <mergeCell ref="F47:G47"/>
    <mergeCell ref="A66:G66"/>
    <mergeCell ref="A67:G67"/>
    <mergeCell ref="A68:A69"/>
    <mergeCell ref="B68:B69"/>
    <mergeCell ref="C68:C69"/>
    <mergeCell ref="D68:D69"/>
    <mergeCell ref="E68:E69"/>
    <mergeCell ref="F68:G68"/>
    <mergeCell ref="A59:G59"/>
    <mergeCell ref="A60:G60"/>
    <mergeCell ref="A61:A62"/>
    <mergeCell ref="B61:B62"/>
    <mergeCell ref="C61:C62"/>
    <mergeCell ref="D61:D62"/>
    <mergeCell ref="E61:E62"/>
    <mergeCell ref="F61:G61"/>
    <mergeCell ref="A80:G80"/>
    <mergeCell ref="A81:G81"/>
    <mergeCell ref="A82:A83"/>
    <mergeCell ref="B82:B83"/>
    <mergeCell ref="C82:C83"/>
    <mergeCell ref="D82:D83"/>
    <mergeCell ref="E82:E83"/>
    <mergeCell ref="F82:G82"/>
    <mergeCell ref="A73:G73"/>
    <mergeCell ref="A74:G74"/>
    <mergeCell ref="A75:A76"/>
    <mergeCell ref="B75:B76"/>
    <mergeCell ref="C75:C76"/>
    <mergeCell ref="D75:D76"/>
    <mergeCell ref="E75:E76"/>
    <mergeCell ref="F75:G75"/>
    <mergeCell ref="A94:G94"/>
    <mergeCell ref="A95:G95"/>
    <mergeCell ref="A96:A97"/>
    <mergeCell ref="B96:B97"/>
    <mergeCell ref="C96:C97"/>
    <mergeCell ref="D96:D97"/>
    <mergeCell ref="E96:E97"/>
    <mergeCell ref="F96:G96"/>
    <mergeCell ref="A87:G87"/>
    <mergeCell ref="A88:G88"/>
    <mergeCell ref="A89:A90"/>
    <mergeCell ref="B89:B90"/>
    <mergeCell ref="C89:C90"/>
    <mergeCell ref="D89:D90"/>
    <mergeCell ref="E89:E90"/>
    <mergeCell ref="F89:G89"/>
    <mergeCell ref="A108:G108"/>
    <mergeCell ref="A109:G109"/>
    <mergeCell ref="A110:A111"/>
    <mergeCell ref="B110:B111"/>
    <mergeCell ref="C110:C111"/>
    <mergeCell ref="D110:D111"/>
    <mergeCell ref="E110:E111"/>
    <mergeCell ref="F110:G110"/>
    <mergeCell ref="A101:G101"/>
    <mergeCell ref="A102:G102"/>
    <mergeCell ref="A103:A104"/>
    <mergeCell ref="B103:B104"/>
    <mergeCell ref="C103:C104"/>
    <mergeCell ref="D103:D104"/>
    <mergeCell ref="E103:E104"/>
    <mergeCell ref="F103:G103"/>
    <mergeCell ref="A122:G122"/>
    <mergeCell ref="A123:G123"/>
    <mergeCell ref="A124:A125"/>
    <mergeCell ref="B124:B125"/>
    <mergeCell ref="C124:C125"/>
    <mergeCell ref="D124:D125"/>
    <mergeCell ref="E124:E125"/>
    <mergeCell ref="F124:G124"/>
    <mergeCell ref="A115:G115"/>
    <mergeCell ref="A116:G116"/>
    <mergeCell ref="A117:A118"/>
    <mergeCell ref="B117:B118"/>
    <mergeCell ref="C117:C118"/>
    <mergeCell ref="D117:D118"/>
    <mergeCell ref="E117:E118"/>
    <mergeCell ref="F117:G117"/>
    <mergeCell ref="A136:G136"/>
    <mergeCell ref="A137:G137"/>
    <mergeCell ref="A138:A139"/>
    <mergeCell ref="B138:B139"/>
    <mergeCell ref="C138:C139"/>
    <mergeCell ref="D138:D139"/>
    <mergeCell ref="E138:E139"/>
    <mergeCell ref="F138:G138"/>
    <mergeCell ref="A129:G129"/>
    <mergeCell ref="A130:G130"/>
    <mergeCell ref="A131:A132"/>
    <mergeCell ref="B131:B132"/>
    <mergeCell ref="C131:C132"/>
    <mergeCell ref="D131:D132"/>
    <mergeCell ref="E131:E132"/>
    <mergeCell ref="F131:G131"/>
    <mergeCell ref="A150:G150"/>
    <mergeCell ref="A151:G151"/>
    <mergeCell ref="A152:A153"/>
    <mergeCell ref="B152:B153"/>
    <mergeCell ref="C152:C153"/>
    <mergeCell ref="D152:D153"/>
    <mergeCell ref="E152:E153"/>
    <mergeCell ref="F152:G152"/>
    <mergeCell ref="A143:G143"/>
    <mergeCell ref="A144:G144"/>
    <mergeCell ref="A145:A146"/>
    <mergeCell ref="B145:B146"/>
    <mergeCell ref="C145:C146"/>
    <mergeCell ref="D145:D146"/>
    <mergeCell ref="E145:E146"/>
    <mergeCell ref="F145:G145"/>
    <mergeCell ref="A164:G164"/>
    <mergeCell ref="A165:G165"/>
    <mergeCell ref="A166:A167"/>
    <mergeCell ref="B166:B167"/>
    <mergeCell ref="C166:C167"/>
    <mergeCell ref="D166:D167"/>
    <mergeCell ref="E166:E167"/>
    <mergeCell ref="F166:G166"/>
    <mergeCell ref="A157:G157"/>
    <mergeCell ref="A158:G158"/>
    <mergeCell ref="A159:A160"/>
    <mergeCell ref="B159:B160"/>
    <mergeCell ref="C159:C160"/>
    <mergeCell ref="D159:D160"/>
    <mergeCell ref="E159:E160"/>
    <mergeCell ref="F159:G159"/>
    <mergeCell ref="A178:G178"/>
    <mergeCell ref="A179:G179"/>
    <mergeCell ref="A180:A181"/>
    <mergeCell ref="B180:B181"/>
    <mergeCell ref="C180:C181"/>
    <mergeCell ref="D180:D181"/>
    <mergeCell ref="E180:E181"/>
    <mergeCell ref="F180:G180"/>
    <mergeCell ref="A171:G171"/>
    <mergeCell ref="A172:G172"/>
    <mergeCell ref="A173:A174"/>
    <mergeCell ref="B173:B174"/>
    <mergeCell ref="C173:C174"/>
    <mergeCell ref="D173:D174"/>
    <mergeCell ref="E173:E174"/>
    <mergeCell ref="F173:G173"/>
    <mergeCell ref="A192:G192"/>
    <mergeCell ref="A193:G193"/>
    <mergeCell ref="A194:A195"/>
    <mergeCell ref="B194:B195"/>
    <mergeCell ref="C194:C195"/>
    <mergeCell ref="D194:D195"/>
    <mergeCell ref="E194:E195"/>
    <mergeCell ref="F194:G194"/>
    <mergeCell ref="A185:G185"/>
    <mergeCell ref="A186:G186"/>
    <mergeCell ref="A187:A188"/>
    <mergeCell ref="B187:B188"/>
    <mergeCell ref="C187:C188"/>
    <mergeCell ref="D187:D188"/>
    <mergeCell ref="E187:E188"/>
    <mergeCell ref="F187:G187"/>
    <mergeCell ref="A206:G206"/>
    <mergeCell ref="A207:G207"/>
    <mergeCell ref="A208:A209"/>
    <mergeCell ref="B208:B209"/>
    <mergeCell ref="C208:C209"/>
    <mergeCell ref="D208:D209"/>
    <mergeCell ref="E208:E209"/>
    <mergeCell ref="F208:G208"/>
    <mergeCell ref="A199:G199"/>
    <mergeCell ref="A201:A202"/>
    <mergeCell ref="B201:B202"/>
    <mergeCell ref="C201:C202"/>
    <mergeCell ref="D201:D202"/>
    <mergeCell ref="E201:E202"/>
    <mergeCell ref="F201:G201"/>
    <mergeCell ref="A200:G200"/>
    <mergeCell ref="A220:G220"/>
    <mergeCell ref="A221:G221"/>
    <mergeCell ref="A222:A223"/>
    <mergeCell ref="B222:B223"/>
    <mergeCell ref="C222:C223"/>
    <mergeCell ref="D222:D223"/>
    <mergeCell ref="E222:E223"/>
    <mergeCell ref="F222:G222"/>
    <mergeCell ref="A213:G213"/>
    <mergeCell ref="A214:G214"/>
    <mergeCell ref="A215:A216"/>
    <mergeCell ref="B215:B216"/>
    <mergeCell ref="C215:C216"/>
    <mergeCell ref="D215:D216"/>
    <mergeCell ref="E215:E216"/>
    <mergeCell ref="F215:G2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zoomScale="90" zoomScaleNormal="90" workbookViewId="0">
      <selection activeCell="A25" sqref="A25"/>
    </sheetView>
  </sheetViews>
  <sheetFormatPr defaultRowHeight="14.4" x14ac:dyDescent="0.3"/>
  <cols>
    <col min="1" max="1" width="40.6640625" bestFit="1" customWidth="1"/>
    <col min="2" max="2" width="16" style="1" customWidth="1"/>
    <col min="3" max="3" width="15.88671875" style="1" customWidth="1"/>
    <col min="4" max="5" width="13.109375" bestFit="1" customWidth="1"/>
  </cols>
  <sheetData>
    <row r="1" spans="1:5" x14ac:dyDescent="0.3">
      <c r="A1" s="83" t="s">
        <v>149</v>
      </c>
      <c r="B1" s="83"/>
      <c r="C1" s="83"/>
    </row>
    <row r="2" spans="1:5" x14ac:dyDescent="0.3">
      <c r="A2" s="7" t="s">
        <v>62</v>
      </c>
      <c r="B2" s="14" t="s">
        <v>2</v>
      </c>
      <c r="C2" s="14" t="s">
        <v>6</v>
      </c>
    </row>
    <row r="3" spans="1:5" x14ac:dyDescent="0.3">
      <c r="A3" s="9" t="str">
        <f>'Buku Besar'!B20</f>
        <v>Kas</v>
      </c>
      <c r="B3" s="6">
        <f>'Buku Besar'!F20</f>
        <v>173800000</v>
      </c>
      <c r="C3" s="6"/>
    </row>
    <row r="4" spans="1:5" x14ac:dyDescent="0.3">
      <c r="A4" s="10" t="str">
        <f>'Buku Besar'!B28</f>
        <v>Perlengkapan Kantor</v>
      </c>
      <c r="B4" s="6">
        <f>'Buku Besar'!F28</f>
        <v>800000</v>
      </c>
      <c r="C4" s="6"/>
    </row>
    <row r="5" spans="1:5" x14ac:dyDescent="0.3">
      <c r="A5" s="9" t="str">
        <f>'Buku Besar'!B36</f>
        <v xml:space="preserve">Perlengkapan Toko </v>
      </c>
      <c r="B5" s="6">
        <f>'Buku Besar'!F36</f>
        <v>700000</v>
      </c>
      <c r="C5" s="6"/>
      <c r="D5" s="1"/>
    </row>
    <row r="6" spans="1:5" x14ac:dyDescent="0.3">
      <c r="A6" s="9" t="str">
        <f>'Buku Besar'!B43</f>
        <v>Persediaan Barang Dagang</v>
      </c>
      <c r="B6" s="6">
        <f>'Buku Besar'!F43</f>
        <v>50000000</v>
      </c>
      <c r="C6" s="6"/>
    </row>
    <row r="7" spans="1:5" x14ac:dyDescent="0.3">
      <c r="A7" s="9" t="str">
        <f>'Buku Besar'!B50</f>
        <v>Persediaan Barang Dagang Susu Murni</v>
      </c>
      <c r="B7" s="6"/>
      <c r="C7" s="6">
        <f>'Buku Besar'!G50</f>
        <v>16000000</v>
      </c>
    </row>
    <row r="8" spans="1:5" x14ac:dyDescent="0.3">
      <c r="A8" s="9" t="str">
        <f>'Buku Besar'!B57</f>
        <v>Persediaan Barang Dagang Susu Pasteurisasi</v>
      </c>
      <c r="B8" s="6"/>
      <c r="C8" s="6">
        <f>'Buku Besar'!G57</f>
        <v>14000000</v>
      </c>
      <c r="E8" s="1">
        <f>SUM(C17:C20)</f>
        <v>21000000</v>
      </c>
    </row>
    <row r="9" spans="1:5" x14ac:dyDescent="0.3">
      <c r="A9" s="9" t="str">
        <f>'Buku Besar'!B64</f>
        <v>Persediaan Barang Dagang Yoghurt 180ml</v>
      </c>
      <c r="B9" s="6"/>
      <c r="C9" s="6">
        <f>'Buku Besar'!G64</f>
        <v>11000000</v>
      </c>
      <c r="E9" s="1">
        <f>SUM(B21:B24)</f>
        <v>15000000</v>
      </c>
    </row>
    <row r="10" spans="1:5" x14ac:dyDescent="0.3">
      <c r="A10" s="9" t="str">
        <f>'Buku Besar'!B71</f>
        <v>Persediaan Barang Dagang Yoghurt 1 Liter</v>
      </c>
      <c r="B10" s="6"/>
      <c r="C10" s="6">
        <f>'Buku Besar'!G71</f>
        <v>9000000</v>
      </c>
      <c r="E10" s="1">
        <f>SUM(B25:B32)</f>
        <v>2700000</v>
      </c>
    </row>
    <row r="11" spans="1:5" x14ac:dyDescent="0.3">
      <c r="A11" s="9" t="str">
        <f>'Buku Besar'!B78</f>
        <v>Peralatan Kantor</v>
      </c>
      <c r="B11" s="6">
        <f>'Buku Besar'!F78</f>
        <v>2200000</v>
      </c>
      <c r="C11" s="6"/>
      <c r="E11" s="1">
        <f>E8-E9-E10</f>
        <v>3300000</v>
      </c>
    </row>
    <row r="12" spans="1:5" x14ac:dyDescent="0.3">
      <c r="A12" s="9" t="str">
        <f>'Buku Besar'!B85</f>
        <v>Akm. Penyusutan Peralatan Kantor</v>
      </c>
      <c r="B12" s="6"/>
      <c r="C12" s="6">
        <f>'Buku Besar'!G85</f>
        <v>1100000</v>
      </c>
    </row>
    <row r="13" spans="1:5" x14ac:dyDescent="0.3">
      <c r="A13" s="9" t="str">
        <f>'Buku Besar'!B92</f>
        <v>Peralatan Toko</v>
      </c>
      <c r="B13" s="6">
        <f>'Buku Besar'!F92</f>
        <v>1800000</v>
      </c>
      <c r="C13" s="6"/>
    </row>
    <row r="14" spans="1:5" x14ac:dyDescent="0.3">
      <c r="A14" s="9" t="str">
        <f>'Buku Besar'!B99</f>
        <v>Akm. Penyusutan Peralatan Toko</v>
      </c>
      <c r="B14" s="6"/>
      <c r="C14" s="6">
        <f>'Buku Besar'!G99</f>
        <v>900000</v>
      </c>
    </row>
    <row r="15" spans="1:5" x14ac:dyDescent="0.3">
      <c r="A15" s="9" t="str">
        <f>'Buku Besar'!B106</f>
        <v>Utang Usaha</v>
      </c>
      <c r="B15" s="6">
        <f>'Buku Besar'!F106</f>
        <v>20000000</v>
      </c>
      <c r="C15" s="6"/>
    </row>
    <row r="16" spans="1:5" x14ac:dyDescent="0.3">
      <c r="A16" s="9" t="str">
        <f>'Buku Besar'!B113</f>
        <v>Modal</v>
      </c>
      <c r="B16" s="6"/>
      <c r="C16" s="6">
        <f>'Buku Besar'!G113</f>
        <v>194000000</v>
      </c>
    </row>
    <row r="17" spans="1:4" x14ac:dyDescent="0.3">
      <c r="A17" s="10" t="str">
        <f>'Buku Besar'!B120</f>
        <v>Penjualan Susu Murni</v>
      </c>
      <c r="B17" s="6"/>
      <c r="C17" s="6">
        <f>'Buku Besar'!G120</f>
        <v>8000000</v>
      </c>
      <c r="D17" t="s">
        <v>168</v>
      </c>
    </row>
    <row r="18" spans="1:4" x14ac:dyDescent="0.3">
      <c r="A18" s="10" t="str">
        <f>'Buku Besar'!B127</f>
        <v>Penjualan Susu Pateurisasi</v>
      </c>
      <c r="B18" s="6"/>
      <c r="C18" s="6">
        <f>'Buku Besar'!G127</f>
        <v>6000000</v>
      </c>
      <c r="D18" t="s">
        <v>168</v>
      </c>
    </row>
    <row r="19" spans="1:4" x14ac:dyDescent="0.3">
      <c r="A19" s="10" t="str">
        <f>'Buku Besar'!B134</f>
        <v>Penjualan Yoghurt 180ml</v>
      </c>
      <c r="B19" s="6"/>
      <c r="C19" s="6">
        <f>'Buku Besar'!G134</f>
        <v>4000000</v>
      </c>
      <c r="D19" t="s">
        <v>168</v>
      </c>
    </row>
    <row r="20" spans="1:4" x14ac:dyDescent="0.3">
      <c r="A20" s="10" t="str">
        <f>'Buku Besar'!B141</f>
        <v>Penjualan Yoghurt 1 Liter</v>
      </c>
      <c r="B20" s="6"/>
      <c r="C20" s="6">
        <f>'Buku Besar'!G141</f>
        <v>3000000</v>
      </c>
      <c r="D20" t="s">
        <v>168</v>
      </c>
    </row>
    <row r="21" spans="1:4" x14ac:dyDescent="0.3">
      <c r="A21" s="10" t="str">
        <f>'Buku Besar'!B148</f>
        <v>Harga Pokok Penjualan Susu Murni</v>
      </c>
      <c r="B21" s="6">
        <f>'Buku Besar'!F148</f>
        <v>6000000</v>
      </c>
      <c r="C21" s="6"/>
      <c r="D21" t="s">
        <v>168</v>
      </c>
    </row>
    <row r="22" spans="1:4" x14ac:dyDescent="0.3">
      <c r="A22" s="10" t="str">
        <f>'Buku Besar'!B155</f>
        <v>Harga Pokok Penjualan Susu Pasteurisasi</v>
      </c>
      <c r="B22" s="6">
        <f>'Buku Besar'!F155</f>
        <v>5000000</v>
      </c>
      <c r="C22" s="6"/>
      <c r="D22" t="s">
        <v>168</v>
      </c>
    </row>
    <row r="23" spans="1:4" x14ac:dyDescent="0.3">
      <c r="A23" s="10" t="str">
        <f>'Buku Besar'!B162</f>
        <v>Harga Pokok Penjualan Yoghurt 180ml</v>
      </c>
      <c r="B23" s="6">
        <f>'Buku Besar'!F162</f>
        <v>3000000</v>
      </c>
      <c r="C23" s="6"/>
      <c r="D23" t="s">
        <v>168</v>
      </c>
    </row>
    <row r="24" spans="1:4" x14ac:dyDescent="0.3">
      <c r="A24" s="10" t="str">
        <f>'Buku Besar'!B169</f>
        <v>Harga Pokok Penjualan Yoghurt 1 Liter</v>
      </c>
      <c r="B24" s="6">
        <f>'Buku Besar'!F169</f>
        <v>1000000</v>
      </c>
      <c r="C24" s="6"/>
      <c r="D24" t="s">
        <v>168</v>
      </c>
    </row>
    <row r="25" spans="1:4" x14ac:dyDescent="0.3">
      <c r="A25" s="10" t="str">
        <f>'Buku Besar'!B176</f>
        <v>Beban listrik,air&amp;telepon</v>
      </c>
      <c r="B25" s="6">
        <f>'Buku Besar'!F176</f>
        <v>300000</v>
      </c>
      <c r="C25" s="6"/>
      <c r="D25" t="s">
        <v>168</v>
      </c>
    </row>
    <row r="26" spans="1:4" x14ac:dyDescent="0.3">
      <c r="A26" s="10" t="str">
        <f>'Buku Besar'!B183</f>
        <v>Beban Iklan</v>
      </c>
      <c r="B26" s="6">
        <f>'Buku Besar'!F183</f>
        <v>500000</v>
      </c>
      <c r="C26" s="6"/>
      <c r="D26" t="s">
        <v>168</v>
      </c>
    </row>
    <row r="27" spans="1:4" x14ac:dyDescent="0.3">
      <c r="A27" s="10" t="str">
        <f>'Buku Besar'!B190</f>
        <v>Beban Perlengkapan Kantor</v>
      </c>
      <c r="B27" s="6">
        <f>'Buku Besar'!F190</f>
        <v>300000</v>
      </c>
      <c r="C27" s="6"/>
      <c r="D27" t="s">
        <v>168</v>
      </c>
    </row>
    <row r="28" spans="1:4" x14ac:dyDescent="0.3">
      <c r="A28" s="10" t="str">
        <f>'Buku Besar'!B197</f>
        <v xml:space="preserve">Beban Penyusutan Peralatan Kantor </v>
      </c>
      <c r="B28" s="6">
        <f>'Buku Besar'!F197</f>
        <v>500000</v>
      </c>
      <c r="C28" s="6"/>
      <c r="D28" t="s">
        <v>168</v>
      </c>
    </row>
    <row r="29" spans="1:4" x14ac:dyDescent="0.3">
      <c r="A29" s="10" t="str">
        <f>'Buku Besar'!B204</f>
        <v>Beban Perlengkapan Toko</v>
      </c>
      <c r="B29" s="6">
        <f>'Buku Besar'!F204</f>
        <v>200000</v>
      </c>
      <c r="C29" s="6"/>
      <c r="D29" t="s">
        <v>168</v>
      </c>
    </row>
    <row r="30" spans="1:4" x14ac:dyDescent="0.3">
      <c r="A30" s="10" t="str">
        <f>'Buku Besar'!B211</f>
        <v>Beban Penyusutan Peralatan Toko</v>
      </c>
      <c r="B30" s="6">
        <f>'Buku Besar'!F211</f>
        <v>400000</v>
      </c>
      <c r="C30" s="6"/>
      <c r="D30" t="s">
        <v>168</v>
      </c>
    </row>
    <row r="31" spans="1:4" x14ac:dyDescent="0.3">
      <c r="A31" s="10" t="str">
        <f>'Buku Besar'!B218</f>
        <v>Beban Pemasaran Variabel</v>
      </c>
      <c r="B31" s="6">
        <f>'Buku Besar'!F218</f>
        <v>300000</v>
      </c>
      <c r="C31" s="6"/>
      <c r="D31" t="s">
        <v>169</v>
      </c>
    </row>
    <row r="32" spans="1:4" x14ac:dyDescent="0.3">
      <c r="A32" s="10" t="str">
        <f>'Buku Besar'!B225</f>
        <v>Beban Administrasi dan Umum Variabel</v>
      </c>
      <c r="B32" s="6">
        <f>'Buku Besar'!F225</f>
        <v>200000</v>
      </c>
      <c r="C32" s="6"/>
      <c r="D32" t="s">
        <v>169</v>
      </c>
    </row>
    <row r="33" spans="1:3" x14ac:dyDescent="0.3">
      <c r="A33" s="4" t="s">
        <v>75</v>
      </c>
      <c r="B33" s="6">
        <f>SUM(B3:B32)</f>
        <v>267000000</v>
      </c>
      <c r="C33" s="6">
        <f>SUM(C3:C32)</f>
        <v>267000000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topLeftCell="B1" workbookViewId="0">
      <selection activeCell="B2" sqref="B2"/>
    </sheetView>
  </sheetViews>
  <sheetFormatPr defaultRowHeight="14.4" x14ac:dyDescent="0.3"/>
  <cols>
    <col min="1" max="1" width="5" customWidth="1"/>
    <col min="2" max="2" width="31.88671875" bestFit="1" customWidth="1"/>
    <col min="3" max="3" width="40.88671875" bestFit="1" customWidth="1"/>
    <col min="4" max="5" width="12.5546875" bestFit="1" customWidth="1"/>
    <col min="6" max="6" width="11.5546875" bestFit="1" customWidth="1"/>
    <col min="7" max="7" width="15" bestFit="1" customWidth="1"/>
    <col min="8" max="8" width="15.109375" bestFit="1" customWidth="1"/>
    <col min="9" max="9" width="12.5546875" bestFit="1" customWidth="1"/>
    <col min="10" max="10" width="11.5546875" bestFit="1" customWidth="1"/>
    <col min="11" max="11" width="10.5546875" bestFit="1" customWidth="1"/>
  </cols>
  <sheetData>
    <row r="2" spans="2:11" ht="15" thickBot="1" x14ac:dyDescent="0.35">
      <c r="D2" s="52" t="s">
        <v>167</v>
      </c>
    </row>
    <row r="3" spans="2:11" ht="15" thickBot="1" x14ac:dyDescent="0.35">
      <c r="C3" s="97" t="s">
        <v>150</v>
      </c>
      <c r="D3" s="98"/>
      <c r="E3" s="98"/>
      <c r="F3" s="98"/>
      <c r="G3" s="98"/>
      <c r="H3" s="98"/>
      <c r="I3" s="99"/>
    </row>
    <row r="4" spans="2:11" ht="29.25" customHeight="1" x14ac:dyDescent="0.3">
      <c r="C4" s="27"/>
      <c r="D4" s="48" t="s">
        <v>160</v>
      </c>
      <c r="E4" s="48" t="s">
        <v>151</v>
      </c>
      <c r="F4" s="48" t="s">
        <v>152</v>
      </c>
      <c r="G4" s="49" t="s">
        <v>161</v>
      </c>
      <c r="H4" s="49" t="s">
        <v>162</v>
      </c>
      <c r="I4" s="28" t="s">
        <v>55</v>
      </c>
    </row>
    <row r="5" spans="2:11" x14ac:dyDescent="0.3">
      <c r="B5" t="s">
        <v>153</v>
      </c>
      <c r="C5" s="29" t="s">
        <v>16</v>
      </c>
      <c r="D5" s="40"/>
      <c r="E5" s="43">
        <f>Jurnal!E8</f>
        <v>8000000</v>
      </c>
      <c r="F5" s="43">
        <f>Jurnal!E12</f>
        <v>6000000</v>
      </c>
      <c r="G5" s="43">
        <f>Jurnal!E16</f>
        <v>4000000</v>
      </c>
      <c r="H5" s="43">
        <f>Jurnal!E20</f>
        <v>3000000</v>
      </c>
      <c r="I5" s="30">
        <f>SUM(D5:H5)</f>
        <v>21000000</v>
      </c>
    </row>
    <row r="6" spans="2:11" x14ac:dyDescent="0.3">
      <c r="B6" t="s">
        <v>154</v>
      </c>
      <c r="C6" s="29" t="s">
        <v>20</v>
      </c>
      <c r="D6" s="45"/>
      <c r="E6" s="31">
        <f>'Kartu Stok'!G9</f>
        <v>140000</v>
      </c>
      <c r="F6" s="31">
        <f>'Kartu Stok'!G21</f>
        <v>60000</v>
      </c>
      <c r="G6" s="31">
        <f>'Kartu Stok'!G33</f>
        <v>50000</v>
      </c>
      <c r="H6" s="31">
        <f>'Kartu Stok'!G45</f>
        <v>375000</v>
      </c>
      <c r="I6" s="32">
        <f>SUM(D6:H6)</f>
        <v>625000</v>
      </c>
    </row>
    <row r="7" spans="2:11" x14ac:dyDescent="0.3">
      <c r="B7" t="s">
        <v>155</v>
      </c>
      <c r="C7" s="33" t="s">
        <v>156</v>
      </c>
      <c r="D7" s="41"/>
      <c r="E7" s="43">
        <f>E5-E6</f>
        <v>7860000</v>
      </c>
      <c r="F7" s="43">
        <f>F5-F6</f>
        <v>5940000</v>
      </c>
      <c r="G7" s="43">
        <f>G5-G6</f>
        <v>3950000</v>
      </c>
      <c r="H7" s="43">
        <f>H5-H6</f>
        <v>2625000</v>
      </c>
      <c r="I7" s="30">
        <f>SUM(D7:H7)</f>
        <v>20375000</v>
      </c>
      <c r="J7" s="76">
        <f>I5-I6</f>
        <v>20375000</v>
      </c>
    </row>
    <row r="8" spans="2:11" x14ac:dyDescent="0.3">
      <c r="C8" s="29" t="s">
        <v>157</v>
      </c>
      <c r="D8" s="40"/>
      <c r="E8" s="50">
        <f>E7/I7</f>
        <v>0.38576687116564418</v>
      </c>
      <c r="F8" s="50">
        <f>F7/I7</f>
        <v>0.29153374233128837</v>
      </c>
      <c r="G8" s="50">
        <f>G7/I7</f>
        <v>0.19386503067484662</v>
      </c>
      <c r="H8" s="50">
        <f>H7/I7</f>
        <v>0.12883435582822086</v>
      </c>
      <c r="I8" s="34">
        <f>I7/I7</f>
        <v>1</v>
      </c>
      <c r="J8" s="54"/>
      <c r="K8" s="54">
        <f>J7-I7</f>
        <v>0</v>
      </c>
    </row>
    <row r="9" spans="2:11" x14ac:dyDescent="0.3">
      <c r="C9" s="33" t="s">
        <v>23</v>
      </c>
      <c r="D9" s="41"/>
      <c r="E9" s="50"/>
      <c r="F9" s="50"/>
      <c r="G9" s="50"/>
      <c r="H9" s="50"/>
      <c r="I9" s="34"/>
    </row>
    <row r="10" spans="2:11" x14ac:dyDescent="0.3">
      <c r="B10" t="s">
        <v>158</v>
      </c>
      <c r="C10" s="33" t="s">
        <v>24</v>
      </c>
      <c r="D10" s="41"/>
      <c r="E10" s="43"/>
      <c r="F10" s="43"/>
      <c r="G10" s="43"/>
      <c r="H10" s="43"/>
      <c r="I10" s="35"/>
    </row>
    <row r="11" spans="2:11" x14ac:dyDescent="0.3">
      <c r="C11" s="53" t="str">
        <f>'Neraca Lajur'!A25</f>
        <v>Beban listrik,air&amp;telepon</v>
      </c>
      <c r="D11" s="40"/>
      <c r="E11" s="43">
        <f>I11*E8</f>
        <v>115730.06134969325</v>
      </c>
      <c r="F11" s="43">
        <f>I11*F8</f>
        <v>87460.122699386513</v>
      </c>
      <c r="G11" s="43">
        <f>I11*G8</f>
        <v>58159.509202453984</v>
      </c>
      <c r="H11" s="43">
        <f>I11*H8</f>
        <v>38650.306748466261</v>
      </c>
      <c r="I11" s="36">
        <f>'Neraca Lajur'!B25</f>
        <v>300000</v>
      </c>
    </row>
    <row r="12" spans="2:11" x14ac:dyDescent="0.3">
      <c r="C12" s="53" t="str">
        <f>'Neraca Lajur'!A26</f>
        <v>Beban Iklan</v>
      </c>
      <c r="D12" s="40"/>
      <c r="E12" s="43">
        <f>I12*E8</f>
        <v>192883.4355828221</v>
      </c>
      <c r="F12" s="43">
        <f>I12*F8</f>
        <v>145766.87116564417</v>
      </c>
      <c r="G12" s="43">
        <f>I12*G8</f>
        <v>96932.515337423305</v>
      </c>
      <c r="H12" s="43">
        <f>I12*H8</f>
        <v>64417.177914110434</v>
      </c>
      <c r="I12" s="36">
        <f>'Neraca Lajur'!B26</f>
        <v>500000</v>
      </c>
    </row>
    <row r="13" spans="2:11" x14ac:dyDescent="0.3">
      <c r="C13" s="53" t="str">
        <f>'Neraca Lajur'!A27</f>
        <v>Beban Perlengkapan Kantor</v>
      </c>
      <c r="D13" s="40"/>
      <c r="E13" s="43">
        <f>I13*E8</f>
        <v>115730.06134969325</v>
      </c>
      <c r="F13" s="43">
        <f>I13*F8</f>
        <v>87460.122699386513</v>
      </c>
      <c r="G13" s="43">
        <f>I13*G8</f>
        <v>58159.509202453984</v>
      </c>
      <c r="H13" s="43">
        <f>I13*H8</f>
        <v>38650.306748466261</v>
      </c>
      <c r="I13" s="36">
        <f>'Neraca Lajur'!B27</f>
        <v>300000</v>
      </c>
    </row>
    <row r="14" spans="2:11" x14ac:dyDescent="0.3">
      <c r="C14" s="53" t="str">
        <f>'Neraca Lajur'!A28</f>
        <v xml:space="preserve">Beban Penyusutan Peralatan Kantor </v>
      </c>
      <c r="D14" s="40"/>
      <c r="E14" s="43">
        <f>I14*E8</f>
        <v>192883.4355828221</v>
      </c>
      <c r="F14" s="43">
        <f>I14*F8</f>
        <v>145766.87116564417</v>
      </c>
      <c r="G14" s="43">
        <f>I14*G8</f>
        <v>96932.515337423305</v>
      </c>
      <c r="H14" s="43">
        <f>I14*H8</f>
        <v>64417.177914110434</v>
      </c>
      <c r="I14" s="36">
        <f>'Neraca Lajur'!B28</f>
        <v>500000</v>
      </c>
    </row>
    <row r="15" spans="2:11" x14ac:dyDescent="0.3">
      <c r="C15" s="53" t="str">
        <f>'Neraca Lajur'!A29</f>
        <v>Beban Perlengkapan Toko</v>
      </c>
      <c r="D15" s="40"/>
      <c r="E15" s="43">
        <f>I15*E8</f>
        <v>77153.374233128838</v>
      </c>
      <c r="F15" s="43">
        <f>I15*F8</f>
        <v>58306.748466257675</v>
      </c>
      <c r="G15" s="43">
        <f>I15*G8</f>
        <v>38773.006134969321</v>
      </c>
      <c r="H15" s="43">
        <f>I15*H8</f>
        <v>25766.871165644174</v>
      </c>
      <c r="I15" s="36">
        <f>'Neraca Lajur'!B29</f>
        <v>200000</v>
      </c>
    </row>
    <row r="16" spans="2:11" x14ac:dyDescent="0.3">
      <c r="C16" s="53" t="str">
        <f>'Neraca Lajur'!A30</f>
        <v>Beban Penyusutan Peralatan Toko</v>
      </c>
      <c r="D16" s="40"/>
      <c r="E16" s="43">
        <f>I16*E8</f>
        <v>154306.74846625768</v>
      </c>
      <c r="F16" s="43">
        <f>I16*F8</f>
        <v>116613.49693251535</v>
      </c>
      <c r="G16" s="43">
        <f>I16*G8</f>
        <v>77546.012269938641</v>
      </c>
      <c r="H16" s="43">
        <f>I16*H8</f>
        <v>51533.742331288347</v>
      </c>
      <c r="I16" s="36">
        <f>'Neraca Lajur'!B30</f>
        <v>400000</v>
      </c>
    </row>
    <row r="17" spans="3:10" x14ac:dyDescent="0.3">
      <c r="C17" s="29" t="s">
        <v>170</v>
      </c>
      <c r="D17" s="47"/>
      <c r="E17" s="37">
        <f>SUM(E11:E16)</f>
        <v>848687.11656441726</v>
      </c>
      <c r="F17" s="37">
        <f>SUM(F11:F16)</f>
        <v>641374.23312883452</v>
      </c>
      <c r="G17" s="37">
        <f>SUM(G11:G16)</f>
        <v>426503.06748466252</v>
      </c>
      <c r="H17" s="37">
        <f>SUM(H11:H16)</f>
        <v>283435.58282208594</v>
      </c>
      <c r="I17" s="38">
        <f>SUM(D17:H17)</f>
        <v>2200000</v>
      </c>
      <c r="J17" s="54">
        <f>SUM(I11:I16)</f>
        <v>2200000</v>
      </c>
    </row>
    <row r="18" spans="3:10" x14ac:dyDescent="0.3">
      <c r="C18" s="33" t="s">
        <v>31</v>
      </c>
      <c r="D18" s="40"/>
      <c r="E18" s="43"/>
      <c r="F18" s="43"/>
      <c r="G18" s="43"/>
      <c r="H18" s="43"/>
      <c r="I18" s="36"/>
    </row>
    <row r="19" spans="3:10" x14ac:dyDescent="0.3">
      <c r="C19" s="53" t="str">
        <f>'Neraca Lajur'!A31</f>
        <v>Beban Pemasaran Variabel</v>
      </c>
      <c r="D19" s="40"/>
      <c r="E19" s="43">
        <f>I19*E8</f>
        <v>115730.06134969325</v>
      </c>
      <c r="F19" s="43">
        <f>I19*F8</f>
        <v>87460.122699386513</v>
      </c>
      <c r="G19" s="43">
        <f>I19*G8</f>
        <v>58159.509202453984</v>
      </c>
      <c r="H19" s="43">
        <f>I19*H8</f>
        <v>38650.306748466261</v>
      </c>
      <c r="I19" s="36">
        <f>'Neraca Lajur'!B31</f>
        <v>300000</v>
      </c>
    </row>
    <row r="20" spans="3:10" x14ac:dyDescent="0.3">
      <c r="C20" s="53" t="str">
        <f>'Neraca Lajur'!A32</f>
        <v>Beban Administrasi dan Umum Variabel</v>
      </c>
      <c r="D20" s="40"/>
      <c r="E20" s="43">
        <f>I20*E8</f>
        <v>77153.374233128838</v>
      </c>
      <c r="F20" s="43">
        <f>I20*F8</f>
        <v>58306.748466257675</v>
      </c>
      <c r="G20" s="43">
        <f>I20*G8</f>
        <v>38773.006134969321</v>
      </c>
      <c r="H20" s="43">
        <f>I20*H8</f>
        <v>25766.871165644174</v>
      </c>
      <c r="I20" s="36">
        <f>'Neraca Lajur'!B32</f>
        <v>200000</v>
      </c>
    </row>
    <row r="21" spans="3:10" x14ac:dyDescent="0.3">
      <c r="C21" s="29" t="s">
        <v>171</v>
      </c>
      <c r="D21" s="47"/>
      <c r="E21" s="37">
        <f>E19+E20</f>
        <v>192883.43558282207</v>
      </c>
      <c r="F21" s="37">
        <f>F20+F19</f>
        <v>145766.8711656442</v>
      </c>
      <c r="G21" s="37">
        <f>G20+G19</f>
        <v>96932.515337423305</v>
      </c>
      <c r="H21" s="37">
        <f>H20+H19</f>
        <v>64417.177914110434</v>
      </c>
      <c r="I21" s="38">
        <f>SUM(D21:H21)</f>
        <v>500000</v>
      </c>
    </row>
    <row r="22" spans="3:10" x14ac:dyDescent="0.3">
      <c r="C22" s="27" t="s">
        <v>172</v>
      </c>
      <c r="D22" s="40"/>
      <c r="E22" s="43">
        <f>E17+E21</f>
        <v>1041570.5521472393</v>
      </c>
      <c r="F22" s="43">
        <f>F21+F17</f>
        <v>787141.10429447866</v>
      </c>
      <c r="G22" s="43">
        <f>G21+G17</f>
        <v>523435.58282208582</v>
      </c>
      <c r="H22" s="43">
        <f>H21+H17</f>
        <v>347852.76073619636</v>
      </c>
      <c r="I22" s="36">
        <f>SUM(D22:H22)</f>
        <v>2700000</v>
      </c>
    </row>
    <row r="23" spans="3:10" ht="15" thickBot="1" x14ac:dyDescent="0.35">
      <c r="C23" s="39" t="s">
        <v>159</v>
      </c>
      <c r="D23" s="42"/>
      <c r="E23" s="44">
        <f>E7-E22</f>
        <v>6818429.4478527606</v>
      </c>
      <c r="F23" s="44">
        <f>F7-F22</f>
        <v>5152858.8957055211</v>
      </c>
      <c r="G23" s="44">
        <f>G7-G22</f>
        <v>3426564.4171779142</v>
      </c>
      <c r="H23" s="44">
        <f>H7-H22</f>
        <v>2277147.2392638037</v>
      </c>
      <c r="I23" s="46">
        <f>SUM(D23:H23)</f>
        <v>17675000</v>
      </c>
      <c r="J23" s="54">
        <f>I7-I22</f>
        <v>17675000</v>
      </c>
    </row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Harga Jual </vt:lpstr>
      <vt:lpstr>akun</vt:lpstr>
      <vt:lpstr>Laporan Penjualan</vt:lpstr>
      <vt:lpstr>Kartu Stok</vt:lpstr>
      <vt:lpstr>Neraca April</vt:lpstr>
      <vt:lpstr>Jurnal</vt:lpstr>
      <vt:lpstr>Buku Besar</vt:lpstr>
      <vt:lpstr>Neraca Lajur</vt:lpstr>
      <vt:lpstr>Laba Rugi (Varcost)</vt:lpstr>
      <vt:lpstr>Laporan Neraca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2020-05-08T18:59:26Z</dcterms:created>
  <dcterms:modified xsi:type="dcterms:W3CDTF">2020-05-28T06:19:17Z</dcterms:modified>
</cp:coreProperties>
</file>