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filterPrivacy="1" codeName="DieseArbeitsmappe" defaultThemeVersion="124226"/>
  <xr:revisionPtr revIDLastSave="0" documentId="13_ncr:1_{E10C893A-C383-4BEB-B7B4-1B61B435D1DC}" xr6:coauthVersionLast="47" xr6:coauthVersionMax="47" xr10:uidLastSave="{00000000-0000-0000-0000-000000000000}"/>
  <bookViews>
    <workbookView xWindow="-28920" yWindow="-120" windowWidth="29040" windowHeight="15840" activeTab="4" xr2:uid="{00000000-000D-0000-FFFF-FFFF00000000}"/>
  </bookViews>
  <sheets>
    <sheet name="Studierender" sheetId="6" r:id="rId1"/>
    <sheet name="Log Sheet" sheetId="7" r:id="rId2"/>
    <sheet name="FB Seite 1" sheetId="1" r:id="rId3"/>
    <sheet name="FB Seite 2" sheetId="3" r:id="rId4"/>
    <sheet name="FB Seite 3" sheetId="5" r:id="rId5"/>
    <sheet name="Variablencodierung" sheetId="4" r:id="rId6"/>
  </sheets>
  <definedNames>
    <definedName name="Device">'Log Sheet'!$D$10:$D$13</definedName>
    <definedName name="Location">'Log Sheet'!$F$10:$F$13</definedName>
    <definedName name="OS_Smartphone">Variablencodierung!$C$6:$G$6</definedName>
    <definedName name="Website">'Log Sheet'!$C$10:$C$13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11" i="3" l="1"/>
  <c r="Y11" i="3"/>
  <c r="X11" i="3"/>
  <c r="W11" i="3"/>
  <c r="V11" i="3"/>
  <c r="U11" i="3"/>
  <c r="T11" i="3"/>
  <c r="S11" i="3"/>
  <c r="R11" i="3"/>
  <c r="Q11" i="3"/>
  <c r="Z10" i="3"/>
  <c r="Y10" i="3"/>
  <c r="X10" i="3"/>
  <c r="W10" i="3"/>
  <c r="V10" i="3"/>
  <c r="U10" i="3"/>
  <c r="T10" i="3"/>
  <c r="S10" i="3"/>
  <c r="R10" i="3"/>
  <c r="Q10" i="3"/>
  <c r="Z9" i="3"/>
  <c r="Y9" i="3"/>
  <c r="X9" i="3"/>
  <c r="W9" i="3"/>
  <c r="V9" i="3"/>
  <c r="U9" i="3"/>
  <c r="T9" i="3"/>
  <c r="S9" i="3"/>
  <c r="R9" i="3"/>
  <c r="Q9" i="3"/>
  <c r="Z8" i="3" l="1"/>
  <c r="X8" i="3"/>
  <c r="Y8" i="3"/>
  <c r="W8" i="3"/>
  <c r="V8" i="3"/>
  <c r="U8" i="3"/>
  <c r="T8" i="3"/>
  <c r="S8" i="3"/>
  <c r="R8" i="3"/>
  <c r="Q8" i="3"/>
  <c r="P11" i="3"/>
  <c r="AA11" i="3" s="1"/>
  <c r="P10" i="3"/>
  <c r="AA10" i="3" s="1"/>
  <c r="P9" i="3"/>
  <c r="AA9" i="3" s="1"/>
  <c r="P8" i="3"/>
  <c r="AA8" i="3" s="1"/>
  <c r="AR11" i="1" l="1"/>
  <c r="AQ11" i="1"/>
  <c r="AP11" i="1"/>
  <c r="AO11" i="1"/>
  <c r="AN11" i="1"/>
  <c r="AM11" i="1"/>
  <c r="AR10" i="1"/>
  <c r="AQ10" i="1"/>
  <c r="AP10" i="1"/>
  <c r="AO10" i="1"/>
  <c r="AN10" i="1"/>
  <c r="AM10" i="1"/>
  <c r="AR9" i="1"/>
  <c r="AQ9" i="1"/>
  <c r="AP9" i="1"/>
  <c r="AO9" i="1"/>
  <c r="AN9" i="1"/>
  <c r="AM9" i="1"/>
  <c r="AC11" i="1"/>
  <c r="AC10" i="1"/>
  <c r="AC9" i="1"/>
  <c r="AR8" i="1"/>
  <c r="AQ8" i="1"/>
  <c r="AP8" i="1"/>
  <c r="AO8" i="1"/>
  <c r="AN8" i="1"/>
  <c r="AM8" i="1"/>
  <c r="AC8" i="1"/>
  <c r="AJ11" i="1" l="1"/>
  <c r="AJ10" i="1"/>
  <c r="AJ8" i="1"/>
  <c r="AJ9" i="1"/>
  <c r="AL9" i="1"/>
  <c r="AD9" i="1" s="1"/>
  <c r="AL11" i="1"/>
  <c r="AD11" i="1" s="1"/>
  <c r="AL10" i="1"/>
  <c r="AD10" i="1" s="1"/>
  <c r="AL8" i="1"/>
  <c r="AD8" i="1" s="1"/>
  <c r="AG11" i="1"/>
  <c r="AH11" i="1"/>
  <c r="AE11" i="1"/>
  <c r="AI11" i="1"/>
  <c r="AF11" i="1"/>
  <c r="AE10" i="1"/>
  <c r="AI10" i="1"/>
  <c r="AG10" i="1"/>
  <c r="AH10" i="1"/>
  <c r="AF10" i="1"/>
  <c r="AG9" i="1"/>
  <c r="AH9" i="1"/>
  <c r="AE9" i="1"/>
  <c r="AI9" i="1"/>
  <c r="AF9" i="1"/>
  <c r="AH8" i="1"/>
  <c r="AG8" i="1"/>
  <c r="AE8" i="1"/>
  <c r="AI8" i="1"/>
  <c r="AF8" i="1"/>
</calcChain>
</file>

<file path=xl/sharedStrings.xml><?xml version="1.0" encoding="utf-8"?>
<sst xmlns="http://schemas.openxmlformats.org/spreadsheetml/2006/main" count="211" uniqueCount="161">
  <si>
    <t>UEQ_01</t>
  </si>
  <si>
    <t>UEQ_02</t>
  </si>
  <si>
    <t>UEQ_03</t>
  </si>
  <si>
    <t>UEQ_04</t>
  </si>
  <si>
    <t>UEQ_05</t>
  </si>
  <si>
    <t>UEQ_06</t>
  </si>
  <si>
    <t>UEQ_07</t>
  </si>
  <si>
    <t>UEQ_08</t>
  </si>
  <si>
    <t>UEQ_09</t>
  </si>
  <si>
    <t>UEQ_10</t>
  </si>
  <si>
    <t>UEQ_11</t>
  </si>
  <si>
    <t>UEQ_12</t>
  </si>
  <si>
    <t>UEQ_13</t>
  </si>
  <si>
    <t>UEQ_14</t>
  </si>
  <si>
    <t>UEQ_15</t>
  </si>
  <si>
    <t>UEQ_16</t>
  </si>
  <si>
    <t>UEQ_17</t>
  </si>
  <si>
    <t>UEQ_18</t>
  </si>
  <si>
    <t>UEQ_19</t>
  </si>
  <si>
    <t>UEQ_20</t>
  </si>
  <si>
    <t>UEQ_21</t>
  </si>
  <si>
    <t>UEQ_22</t>
  </si>
  <si>
    <t>UEQ_23</t>
  </si>
  <si>
    <t>UEQ_24</t>
  </si>
  <si>
    <t>UEQ_25</t>
  </si>
  <si>
    <t>UEQ_26</t>
  </si>
  <si>
    <t>SUS_01</t>
  </si>
  <si>
    <t>SUS_02</t>
  </si>
  <si>
    <t>SUS_03</t>
  </si>
  <si>
    <t>SUS_04</t>
  </si>
  <si>
    <t>SUS_05</t>
  </si>
  <si>
    <t>SUS_06</t>
  </si>
  <si>
    <t>SUS_07</t>
  </si>
  <si>
    <t>SUS_08</t>
  </si>
  <si>
    <t>SUS_09</t>
  </si>
  <si>
    <t>SUS_10</t>
  </si>
  <si>
    <t>Variablenname</t>
  </si>
  <si>
    <t>Beschreibung</t>
  </si>
  <si>
    <t>Codierung</t>
  </si>
  <si>
    <t>System_01</t>
  </si>
  <si>
    <t>System_02</t>
  </si>
  <si>
    <t>Freitexteingabe</t>
  </si>
  <si>
    <t>Geschlecht</t>
  </si>
  <si>
    <t>1=männlich; 2=weiblich</t>
  </si>
  <si>
    <t>Geburtsmonat</t>
  </si>
  <si>
    <t>1=Januar; 2=Februar; 3=März usw.</t>
  </si>
  <si>
    <t>Geburtsjahr</t>
  </si>
  <si>
    <t>vierstellig, z.B. 1983</t>
  </si>
  <si>
    <t>Ausbildung/Studium</t>
  </si>
  <si>
    <t>1=in Berufsausbildung; 2=in Hochschulstudium; 3=nein</t>
  </si>
  <si>
    <t>Berufsfeld</t>
  </si>
  <si>
    <t>1=technisch-naturwissenschaftlich; 2=käufmännisch; 3=medizinisch; 4=Rechtswesen; 5=Erziehungswesen; 6=Verwaltung; 7=Handwerk; 8=künstlerisch-kreativ; 9=sonstiges</t>
  </si>
  <si>
    <t>1=Grundschule; 2=weiterführende Schule; 3=Berufsausbildung; 4=Bachelor; 5=Master/Diplom; 6=Aufstiegsfortbildung; 7=Promotion</t>
  </si>
  <si>
    <t>Kritik/Kommentare</t>
  </si>
  <si>
    <t>Name:</t>
  </si>
  <si>
    <t>Matrikel-Nr.:</t>
  </si>
  <si>
    <t>Answered</t>
  </si>
  <si>
    <t>Overall</t>
  </si>
  <si>
    <t>Attractiveness</t>
  </si>
  <si>
    <t>Perspicuity</t>
  </si>
  <si>
    <t>Dependability</t>
  </si>
  <si>
    <t>Efficiency</t>
  </si>
  <si>
    <t>Stimulation</t>
  </si>
  <si>
    <t>Novelty</t>
  </si>
  <si>
    <t>Overall hidden</t>
  </si>
  <si>
    <t>Att hidden</t>
  </si>
  <si>
    <t>Komp hidden</t>
  </si>
  <si>
    <t>Cont hidden</t>
  </si>
  <si>
    <t>Eff hidden</t>
  </si>
  <si>
    <t>Stim hidden</t>
  </si>
  <si>
    <t>Orig hidden</t>
  </si>
  <si>
    <t>Beobachtungsbogen</t>
  </si>
  <si>
    <t>Teilnehmer ID</t>
  </si>
  <si>
    <t>Fragebogen (S. 3 und 4)</t>
  </si>
  <si>
    <t>(Log-Sheet)</t>
  </si>
  <si>
    <t>[Ma-Nr]01</t>
  </si>
  <si>
    <t>[Ma-Nr]02</t>
  </si>
  <si>
    <t>[Ma-Nr]03</t>
  </si>
  <si>
    <t>[Ma-Nr]04</t>
  </si>
  <si>
    <t>Score</t>
  </si>
  <si>
    <t>Datum &amp; Uhrzeit</t>
  </si>
  <si>
    <t>Datum und Uhrzeit des Versuchsbeginns</t>
  </si>
  <si>
    <t>TT.MM.JJJJ HH:MM</t>
  </si>
  <si>
    <t>Location</t>
  </si>
  <si>
    <t>Website</t>
  </si>
  <si>
    <t>Device</t>
  </si>
  <si>
    <t>Matrikelnummer des Versuchleiters + 2stellige fortlaufende Nummer</t>
  </si>
  <si>
    <t>KIT  oder Google Maps</t>
  </si>
  <si>
    <t>KIT</t>
  </si>
  <si>
    <t>Google Maps</t>
  </si>
  <si>
    <t>Summe</t>
  </si>
  <si>
    <t>Campusplan gefunden</t>
  </si>
  <si>
    <t>Hörsaal gefunden</t>
  </si>
  <si>
    <t>Frage_07: Feedback</t>
  </si>
  <si>
    <t>Frage_01:Nutzung</t>
  </si>
  <si>
    <t>Frage_02:Geschlecht</t>
  </si>
  <si>
    <t>Frage_03:Monat</t>
  </si>
  <si>
    <t>Frage_03:Jahr</t>
  </si>
  <si>
    <t>Frage_04:Ausbildung</t>
  </si>
  <si>
    <t>Frage_05:Berufsfeld</t>
  </si>
  <si>
    <t>Frage_06:Abschluss</t>
  </si>
  <si>
    <t>Zahlen 1-12</t>
  </si>
  <si>
    <t>vierstellig</t>
  </si>
  <si>
    <t>Laptop oder Smartphone</t>
  </si>
  <si>
    <t>Laptop</t>
  </si>
  <si>
    <t>Smartphone</t>
  </si>
  <si>
    <t>drinnen vs. draußen</t>
  </si>
  <si>
    <t>inside</t>
  </si>
  <si>
    <t>outside</t>
  </si>
  <si>
    <t>Task completion time: KIT Campusplan gefunden</t>
  </si>
  <si>
    <t>Task completion time: Hörsaal gefunden</t>
  </si>
  <si>
    <t>Task completion time insgesamt</t>
  </si>
  <si>
    <t>Task completion time (in sec)</t>
  </si>
  <si>
    <t>Schulabschluss</t>
  </si>
  <si>
    <t>Operating System</t>
  </si>
  <si>
    <t>Windows</t>
  </si>
  <si>
    <t>Android</t>
  </si>
  <si>
    <t>iOS</t>
  </si>
  <si>
    <t>OS Smartphone</t>
  </si>
  <si>
    <t>For your information (do not change values!)</t>
  </si>
  <si>
    <t>zur Info: SUS score (bitte nichts eintragen)</t>
  </si>
  <si>
    <t>Use ONE line for each participant!</t>
  </si>
  <si>
    <t>If no answer was given, do not enter any data. Leave the field empty.</t>
  </si>
  <si>
    <t>Enter number 1-5 (as assinged on top of the questions), corresponding to the responses of the participant.</t>
  </si>
  <si>
    <t>Other</t>
  </si>
  <si>
    <t>until Campusplan found</t>
  </si>
  <si>
    <t>until lecture hall found</t>
  </si>
  <si>
    <t>Date &amp; Time</t>
  </si>
  <si>
    <t>Participant_ID</t>
  </si>
  <si>
    <t xml:space="preserve">fill in your name </t>
  </si>
  <si>
    <t>fill in your immatriculation number</t>
  </si>
  <si>
    <t xml:space="preserve">Choose the device (Laptop or Smartphone) your have used from the list </t>
  </si>
  <si>
    <t xml:space="preserve">Choose the website (KIT or Google Map) you have used from the list (click in the filed, then on the arrow, then choose) </t>
  </si>
  <si>
    <t>Choose the location (inside vs. outside)</t>
  </si>
  <si>
    <t xml:space="preserve">Task completion time (in SECONDS): KIT (measure the time until Campusplan has been found and then the time until lecture hall has been found); Google Map (only time until lecture hall has been found) in Sekunden </t>
  </si>
  <si>
    <t>If Campusplan has not been found within 5 Minutes: Enter 600</t>
  </si>
  <si>
    <r>
      <t xml:space="preserve">Enter the number </t>
    </r>
    <r>
      <rPr>
        <b/>
        <sz val="11"/>
        <color rgb="FFFF0000"/>
        <rFont val="Calibri"/>
        <family val="2"/>
        <scheme val="minor"/>
      </rPr>
      <t>1-7</t>
    </r>
    <r>
      <rPr>
        <sz val="11"/>
        <color theme="1"/>
        <rFont val="Calibri"/>
        <family val="2"/>
        <scheme val="minor"/>
      </rPr>
      <t xml:space="preserve"> (located on top of the questionnaire), corresponding to the answers of the participant.</t>
    </r>
  </si>
  <si>
    <t>Leave field empty, if no answer has been given</t>
  </si>
  <si>
    <t>Type in the text!</t>
  </si>
  <si>
    <t>Enter the number located on top of the question, corresponding to the answer of the participant.</t>
  </si>
  <si>
    <t>For your information; Do not change anything!</t>
  </si>
  <si>
    <t>An overview of how to code particulare variables is given on "Variablencodierung"</t>
  </si>
  <si>
    <t>There is ONE Excel page for each page of the questionnaire.</t>
  </si>
  <si>
    <t>Click on the TABS at the bottom.</t>
  </si>
  <si>
    <t>Page 1: UEQ</t>
  </si>
  <si>
    <t>Page 2: SUS</t>
  </si>
  <si>
    <t>Page 2: Qualitativ</t>
  </si>
  <si>
    <t>Page 3 and 4: General Questions.</t>
  </si>
  <si>
    <t>What did you like?</t>
  </si>
  <si>
    <t>What did you dislike?</t>
  </si>
  <si>
    <t>Anselm Scherr</t>
  </si>
  <si>
    <t>00:43.72</t>
  </si>
  <si>
    <t>Die ansprechende Startseite</t>
  </si>
  <si>
    <t>Wenn man was sucht, werden die Ergebnisse nicht geordnet angezeigt.</t>
  </si>
  <si>
    <t>00:23.25</t>
  </si>
  <si>
    <t>Die Suchenfunktion und die Suchtreffer</t>
  </si>
  <si>
    <t>00:07.81</t>
  </si>
  <si>
    <t>00:15.71</t>
  </si>
  <si>
    <t>Übersichtlichkeit</t>
  </si>
  <si>
    <t>Es war langsam auf meinem Handy</t>
  </si>
  <si>
    <t>"Die ertsen Fragen waren komisch, hat aber Spaß gemacht"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</si>
</sst>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0" fillId="0" borderId="0" xfId="0" applyFont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0" borderId="0" xfId="0" applyFont="1"/>
    <xf numFmtId="0" fontId="0" fillId="0" borderId="1" xfId="0" applyBorder="1"/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/>
    <xf numFmtId="22" fontId="2" fillId="0" borderId="0" xfId="0" applyNumberFormat="1" applyFont="1"/>
    <xf numFmtId="0" fontId="1" fillId="0" borderId="0" xfId="0" applyFont="1"/>
    <xf numFmtId="0" fontId="0" fillId="0" borderId="0" xfId="0" applyFont="1" applyAlignment="1">
      <alignment horizontal="left"/>
    </xf>
    <xf numFmtId="0" fontId="2" fillId="4" borderId="0" xfId="0" applyFont="1" applyFill="1" applyAlignment="1">
      <alignment horizontal="right"/>
    </xf>
    <xf numFmtId="0" fontId="2" fillId="6" borderId="0" xfId="0" applyFont="1" applyFill="1" applyAlignment="1">
      <alignment horizontal="right"/>
    </xf>
    <xf numFmtId="0" fontId="0" fillId="7" borderId="0" xfId="0" applyFill="1"/>
    <xf numFmtId="0" fontId="2" fillId="8" borderId="0" xfId="0" applyFont="1" applyFill="1" applyAlignment="1">
      <alignment horizontal="right"/>
    </xf>
    <xf numFmtId="0" fontId="0" fillId="9" borderId="0" xfId="0" applyFill="1"/>
    <xf numFmtId="0" fontId="2" fillId="10" borderId="0" xfId="0" applyFont="1" applyFill="1" applyAlignment="1">
      <alignment horizontal="right"/>
    </xf>
    <xf numFmtId="0" fontId="2" fillId="10" borderId="0" xfId="0" applyFont="1" applyFill="1"/>
    <xf numFmtId="0" fontId="0" fillId="4" borderId="0" xfId="0" applyFill="1"/>
    <xf numFmtId="0" fontId="0" fillId="11" borderId="0" xfId="0" applyFill="1"/>
    <xf numFmtId="0" fontId="2" fillId="13" borderId="0" xfId="0" applyFont="1" applyFill="1" applyAlignment="1">
      <alignment horizontal="right"/>
    </xf>
    <xf numFmtId="0" fontId="0" fillId="12" borderId="0" xfId="0" applyFill="1"/>
    <xf numFmtId="0" fontId="2" fillId="4" borderId="0" xfId="0" applyFont="1" applyFill="1"/>
    <xf numFmtId="0" fontId="0" fillId="5" borderId="0" xfId="0" applyFill="1"/>
    <xf numFmtId="0" fontId="7" fillId="12" borderId="0" xfId="0" applyFont="1" applyFill="1"/>
    <xf numFmtId="22" fontId="0" fillId="5" borderId="0" xfId="0" applyNumberFormat="1" applyFill="1"/>
    <xf numFmtId="0" fontId="2" fillId="4" borderId="0" xfId="0" applyFont="1" applyFill="1" applyAlignment="1">
      <alignment horizontal="center"/>
    </xf>
    <xf numFmtId="14" fontId="0" fillId="5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2:F7"/>
  <sheetViews>
    <sheetView topLeftCell="A2" workbookViewId="0">
      <selection activeCell="B3" sqref="B3"/>
    </sheetView>
  </sheetViews>
  <sheetFormatPr baseColWidth="10" defaultRowHeight="14.4" x14ac:dyDescent="0.3"/>
  <cols>
    <col min="2" max="2" width="14.109375" bestFit="1" customWidth="1"/>
  </cols>
  <sheetData>
    <row r="2" spans="1:6" x14ac:dyDescent="0.3">
      <c r="A2" s="3" t="s">
        <v>54</v>
      </c>
      <c r="B2" t="s">
        <v>150</v>
      </c>
      <c r="D2" t="s">
        <v>129</v>
      </c>
    </row>
    <row r="3" spans="1:6" x14ac:dyDescent="0.3">
      <c r="A3" s="3" t="s">
        <v>55</v>
      </c>
      <c r="B3">
        <v>2281170</v>
      </c>
      <c r="D3" t="s">
        <v>130</v>
      </c>
    </row>
    <row r="5" spans="1:6" x14ac:dyDescent="0.3">
      <c r="A5" s="31" t="s">
        <v>142</v>
      </c>
      <c r="B5" s="31"/>
      <c r="C5" s="31"/>
      <c r="D5" s="31"/>
      <c r="E5" s="31"/>
      <c r="F5" s="31"/>
    </row>
    <row r="6" spans="1:6" x14ac:dyDescent="0.3">
      <c r="A6" s="31" t="s">
        <v>143</v>
      </c>
      <c r="B6" s="31"/>
      <c r="C6" s="31"/>
      <c r="D6" s="31"/>
      <c r="E6" s="31"/>
      <c r="F6" s="31"/>
    </row>
    <row r="7" spans="1:6" x14ac:dyDescent="0.3">
      <c r="A7" s="31" t="s">
        <v>141</v>
      </c>
      <c r="B7" s="31"/>
      <c r="C7" s="31"/>
      <c r="D7" s="31"/>
      <c r="E7" s="31"/>
      <c r="F7" s="31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I13"/>
  <sheetViews>
    <sheetView workbookViewId="0">
      <selection activeCell="I13" sqref="I13"/>
    </sheetView>
  </sheetViews>
  <sheetFormatPr baseColWidth="10" defaultRowHeight="14.4" x14ac:dyDescent="0.3"/>
  <cols>
    <col min="1" max="1" width="13.21875" bestFit="1" customWidth="1"/>
    <col min="2" max="2" width="15" bestFit="1" customWidth="1"/>
    <col min="4" max="6" width="14.21875" customWidth="1"/>
    <col min="7" max="7" width="20.21875" bestFit="1" customWidth="1"/>
    <col min="8" max="8" width="19.33203125" bestFit="1" customWidth="1"/>
    <col min="9" max="9" width="16.109375" customWidth="1"/>
    <col min="10" max="10" width="26.88671875" customWidth="1"/>
    <col min="11" max="11" width="28.5546875" customWidth="1"/>
    <col min="12" max="12" width="18" customWidth="1"/>
  </cols>
  <sheetData>
    <row r="1" spans="1:9" x14ac:dyDescent="0.3">
      <c r="A1" s="3" t="s">
        <v>71</v>
      </c>
      <c r="B1" s="3"/>
      <c r="D1" t="s">
        <v>121</v>
      </c>
    </row>
    <row r="2" spans="1:9" x14ac:dyDescent="0.3">
      <c r="A2" s="3" t="s">
        <v>74</v>
      </c>
      <c r="B2" s="3"/>
      <c r="D2" t="s">
        <v>132</v>
      </c>
    </row>
    <row r="3" spans="1:9" x14ac:dyDescent="0.3">
      <c r="D3" t="s">
        <v>131</v>
      </c>
    </row>
    <row r="4" spans="1:9" x14ac:dyDescent="0.3">
      <c r="D4" t="s">
        <v>133</v>
      </c>
    </row>
    <row r="5" spans="1:9" x14ac:dyDescent="0.3">
      <c r="D5" t="s">
        <v>134</v>
      </c>
    </row>
    <row r="6" spans="1:9" x14ac:dyDescent="0.3">
      <c r="D6" t="s">
        <v>135</v>
      </c>
    </row>
    <row r="7" spans="1:9" x14ac:dyDescent="0.3">
      <c r="A7" s="11"/>
      <c r="B7" s="11"/>
    </row>
    <row r="8" spans="1:9" x14ac:dyDescent="0.3">
      <c r="A8" s="25"/>
      <c r="B8" s="25"/>
      <c r="C8" s="25"/>
      <c r="D8" s="29"/>
      <c r="E8" s="29"/>
      <c r="F8" s="29"/>
      <c r="G8" s="33" t="s">
        <v>112</v>
      </c>
      <c r="H8" s="33"/>
      <c r="I8" s="25"/>
    </row>
    <row r="9" spans="1:9" x14ac:dyDescent="0.3">
      <c r="A9" s="18" t="s">
        <v>128</v>
      </c>
      <c r="B9" s="18" t="s">
        <v>127</v>
      </c>
      <c r="C9" s="29" t="s">
        <v>84</v>
      </c>
      <c r="D9" s="29" t="s">
        <v>85</v>
      </c>
      <c r="E9" s="29" t="s">
        <v>118</v>
      </c>
      <c r="F9" s="29" t="s">
        <v>83</v>
      </c>
      <c r="G9" s="25" t="s">
        <v>125</v>
      </c>
      <c r="H9" s="25" t="s">
        <v>126</v>
      </c>
      <c r="I9" s="29" t="s">
        <v>90</v>
      </c>
    </row>
    <row r="10" spans="1:9" x14ac:dyDescent="0.3">
      <c r="A10" s="30" t="s">
        <v>75</v>
      </c>
      <c r="B10" s="32">
        <v>44369.35</v>
      </c>
      <c r="C10" s="30" t="s">
        <v>88</v>
      </c>
      <c r="D10" s="30" t="s">
        <v>104</v>
      </c>
      <c r="E10" s="30" t="s">
        <v>115</v>
      </c>
      <c r="F10" s="30" t="s">
        <v>107</v>
      </c>
      <c r="G10" s="30"/>
      <c r="H10" s="30"/>
      <c r="I10" s="30" t="s">
        <v>151</v>
      </c>
    </row>
    <row r="11" spans="1:9" x14ac:dyDescent="0.3">
      <c r="A11" s="30" t="s">
        <v>76</v>
      </c>
      <c r="B11" s="32">
        <v>44369.652777777781</v>
      </c>
      <c r="C11" s="30" t="s">
        <v>88</v>
      </c>
      <c r="D11" s="30" t="s">
        <v>105</v>
      </c>
      <c r="E11" s="30" t="s">
        <v>117</v>
      </c>
      <c r="F11" s="30" t="s">
        <v>107</v>
      </c>
      <c r="G11" s="30"/>
      <c r="H11" s="30"/>
      <c r="I11" s="30" t="s">
        <v>154</v>
      </c>
    </row>
    <row r="12" spans="1:9" x14ac:dyDescent="0.3">
      <c r="A12" s="30" t="s">
        <v>77</v>
      </c>
      <c r="B12" s="34">
        <v>44375.763194444444</v>
      </c>
      <c r="C12" s="30" t="s">
        <v>89</v>
      </c>
      <c r="D12" s="30" t="s">
        <v>104</v>
      </c>
      <c r="E12" s="30" t="s">
        <v>115</v>
      </c>
      <c r="F12" s="30" t="s">
        <v>107</v>
      </c>
      <c r="G12" s="30"/>
      <c r="H12" s="30"/>
      <c r="I12" s="30" t="s">
        <v>157</v>
      </c>
    </row>
    <row r="13" spans="1:9" x14ac:dyDescent="0.3">
      <c r="A13" s="30" t="s">
        <v>78</v>
      </c>
      <c r="B13" s="32">
        <v>44375.841666666667</v>
      </c>
      <c r="C13" s="30" t="s">
        <v>89</v>
      </c>
      <c r="D13" s="30" t="s">
        <v>105</v>
      </c>
      <c r="E13" s="30" t="s">
        <v>116</v>
      </c>
      <c r="F13" s="30" t="s">
        <v>107</v>
      </c>
      <c r="G13" s="30"/>
      <c r="H13" s="30"/>
      <c r="I13" s="30" t="s">
        <v>156</v>
      </c>
    </row>
  </sheetData>
  <mergeCells count="1">
    <mergeCell ref="G8:H8"/>
  </mergeCells>
  <dataValidations count="3">
    <dataValidation operator="greaterThanOrEqual" allowBlank="1" showInputMessage="1" showErrorMessage="1" sqref="G10:G13" xr:uid="{00000000-0002-0000-0100-000000000000}"/>
    <dataValidation type="list" allowBlank="1" showInputMessage="1" showErrorMessage="1" sqref="C20:C30" xr:uid="{00000000-0002-0000-0100-000001000000}">
      <formula1>$C$4:$D$4</formula1>
    </dataValidation>
    <dataValidation type="list" allowBlank="1" showInputMessage="1" showErrorMessage="1" sqref="E11 E12 E13" xr:uid="{00000000-0002-0000-0100-000002000000}">
      <formula1>OS_Smartphone</formula1>
    </dataValidation>
  </dataValidation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100-000003000000}">
          <x14:formula1>
            <xm:f>Variablencodierung!$C$7:$E$7</xm:f>
          </x14:formula1>
          <xm:sqref>F10:F13</xm:sqref>
        </x14:dataValidation>
        <x14:dataValidation type="list" allowBlank="1" showInputMessage="1" showErrorMessage="1" xr:uid="{00000000-0002-0000-0100-000004000000}">
          <x14:formula1>
            <xm:f>Variablencodierung!$C$4:$G$4</xm:f>
          </x14:formula1>
          <xm:sqref>C14:C18</xm:sqref>
        </x14:dataValidation>
        <x14:dataValidation type="list" allowBlank="1" showInputMessage="1" showErrorMessage="1" error="Bitte wählen Sie aus der Liste aus." xr:uid="{00000000-0002-0000-0100-000005000000}">
          <x14:formula1>
            <xm:f>Variablencodierung!$C$4:$E$4</xm:f>
          </x14:formula1>
          <xm:sqref>C10:C13</xm:sqref>
        </x14:dataValidation>
        <x14:dataValidation type="list" allowBlank="1" showInputMessage="1" showErrorMessage="1" xr:uid="{00000000-0002-0000-0100-000006000000}">
          <x14:formula1>
            <xm:f>Variablencodierung!$C$5:$F$5</xm:f>
          </x14:formula1>
          <xm:sqref>D10:D13</xm:sqref>
        </x14:dataValidation>
        <x14:dataValidation type="list" allowBlank="1" showInputMessage="1" showErrorMessage="1" xr:uid="{00000000-0002-0000-0100-000007000000}">
          <x14:formula1>
            <xm:f>Variablencodierung!$C$6:$G$6</xm:f>
          </x14:formula1>
          <xm:sqref>E10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AS11"/>
  <sheetViews>
    <sheetView topLeftCell="Q1" workbookViewId="0">
      <selection activeCell="AF16" sqref="AF16"/>
    </sheetView>
  </sheetViews>
  <sheetFormatPr baseColWidth="10" defaultRowHeight="14.4" x14ac:dyDescent="0.3"/>
  <cols>
    <col min="1" max="1" width="13.21875" bestFit="1" customWidth="1"/>
    <col min="37" max="37" width="9.21875" customWidth="1"/>
    <col min="38" max="38" width="0.44140625" hidden="1" customWidth="1"/>
    <col min="39" max="39" width="0.5546875" hidden="1" customWidth="1"/>
    <col min="40" max="43" width="11.5546875" hidden="1" customWidth="1"/>
    <col min="44" max="44" width="0.21875" hidden="1" customWidth="1"/>
  </cols>
  <sheetData>
    <row r="1" spans="1:45" x14ac:dyDescent="0.3">
      <c r="A1" s="3" t="s">
        <v>144</v>
      </c>
      <c r="B1" t="s">
        <v>121</v>
      </c>
    </row>
    <row r="2" spans="1:45" x14ac:dyDescent="0.3">
      <c r="A2" s="3"/>
      <c r="B2" t="s">
        <v>136</v>
      </c>
    </row>
    <row r="3" spans="1:45" x14ac:dyDescent="0.3">
      <c r="A3" s="3"/>
      <c r="B3" t="s">
        <v>137</v>
      </c>
    </row>
    <row r="4" spans="1:45" x14ac:dyDescent="0.3">
      <c r="A4" s="3"/>
    </row>
    <row r="5" spans="1:45" x14ac:dyDescent="0.3">
      <c r="A5" s="3"/>
      <c r="AC5" t="s">
        <v>140</v>
      </c>
    </row>
    <row r="6" spans="1:45" x14ac:dyDescent="0.3">
      <c r="A6" s="1"/>
    </row>
    <row r="7" spans="1:45" s="1" customFormat="1" x14ac:dyDescent="0.3">
      <c r="A7" s="27" t="s">
        <v>128</v>
      </c>
      <c r="B7" s="27" t="s">
        <v>0</v>
      </c>
      <c r="C7" s="27" t="s">
        <v>1</v>
      </c>
      <c r="D7" s="27" t="s">
        <v>2</v>
      </c>
      <c r="E7" s="27" t="s">
        <v>3</v>
      </c>
      <c r="F7" s="27" t="s">
        <v>4</v>
      </c>
      <c r="G7" s="27" t="s">
        <v>5</v>
      </c>
      <c r="H7" s="27" t="s">
        <v>6</v>
      </c>
      <c r="I7" s="27" t="s">
        <v>7</v>
      </c>
      <c r="J7" s="27" t="s">
        <v>8</v>
      </c>
      <c r="K7" s="27" t="s">
        <v>9</v>
      </c>
      <c r="L7" s="27" t="s">
        <v>10</v>
      </c>
      <c r="M7" s="27" t="s">
        <v>11</v>
      </c>
      <c r="N7" s="27" t="s">
        <v>12</v>
      </c>
      <c r="O7" s="27" t="s">
        <v>13</v>
      </c>
      <c r="P7" s="27" t="s">
        <v>14</v>
      </c>
      <c r="Q7" s="27" t="s">
        <v>15</v>
      </c>
      <c r="R7" s="27" t="s">
        <v>16</v>
      </c>
      <c r="S7" s="27" t="s">
        <v>17</v>
      </c>
      <c r="T7" s="27" t="s">
        <v>18</v>
      </c>
      <c r="U7" s="27" t="s">
        <v>19</v>
      </c>
      <c r="V7" s="27" t="s">
        <v>20</v>
      </c>
      <c r="W7" s="27" t="s">
        <v>21</v>
      </c>
      <c r="X7" s="27" t="s">
        <v>22</v>
      </c>
      <c r="Y7" s="27" t="s">
        <v>23</v>
      </c>
      <c r="Z7" s="27" t="s">
        <v>24</v>
      </c>
      <c r="AA7" s="27" t="s">
        <v>25</v>
      </c>
      <c r="AC7" s="5" t="s">
        <v>56</v>
      </c>
      <c r="AD7" s="6" t="s">
        <v>57</v>
      </c>
      <c r="AE7" s="6" t="s">
        <v>58</v>
      </c>
      <c r="AF7" s="6" t="s">
        <v>59</v>
      </c>
      <c r="AG7" s="6" t="s">
        <v>60</v>
      </c>
      <c r="AH7" s="6" t="s">
        <v>61</v>
      </c>
      <c r="AI7" s="6" t="s">
        <v>62</v>
      </c>
      <c r="AJ7" s="6" t="s">
        <v>63</v>
      </c>
      <c r="AK7" s="2"/>
      <c r="AL7" s="10" t="s">
        <v>64</v>
      </c>
      <c r="AM7" s="10" t="s">
        <v>65</v>
      </c>
      <c r="AN7" s="10" t="s">
        <v>66</v>
      </c>
      <c r="AO7" s="10" t="s">
        <v>67</v>
      </c>
      <c r="AP7" s="10" t="s">
        <v>68</v>
      </c>
      <c r="AQ7" s="10" t="s">
        <v>69</v>
      </c>
      <c r="AR7" s="10" t="s">
        <v>70</v>
      </c>
      <c r="AS7" s="2"/>
    </row>
    <row r="8" spans="1:45" x14ac:dyDescent="0.3">
      <c r="A8" s="28" t="s">
        <v>75</v>
      </c>
      <c r="B8" s="28">
        <v>5</v>
      </c>
      <c r="C8" s="28">
        <v>4</v>
      </c>
      <c r="D8" s="28">
        <v>5</v>
      </c>
      <c r="E8" s="28">
        <v>3</v>
      </c>
      <c r="F8" s="28">
        <v>6</v>
      </c>
      <c r="G8" s="28">
        <v>3</v>
      </c>
      <c r="H8" s="28">
        <v>3</v>
      </c>
      <c r="I8" s="28">
        <v>2</v>
      </c>
      <c r="J8" s="28">
        <v>5</v>
      </c>
      <c r="K8" s="28">
        <v>5</v>
      </c>
      <c r="L8" s="28">
        <v>4</v>
      </c>
      <c r="M8" s="28">
        <v>4</v>
      </c>
      <c r="N8" s="28">
        <v>3</v>
      </c>
      <c r="O8" s="28">
        <v>3</v>
      </c>
      <c r="P8" s="28">
        <v>4</v>
      </c>
      <c r="Q8" s="28">
        <v>4</v>
      </c>
      <c r="R8" s="28">
        <v>6</v>
      </c>
      <c r="S8" s="28">
        <v>5</v>
      </c>
      <c r="T8" s="28">
        <v>2</v>
      </c>
      <c r="U8" s="28">
        <v>3</v>
      </c>
      <c r="V8" s="28">
        <v>4</v>
      </c>
      <c r="W8" s="28">
        <v>4</v>
      </c>
      <c r="X8" s="28">
        <v>3</v>
      </c>
      <c r="Y8" s="28">
        <v>4</v>
      </c>
      <c r="Z8" s="28">
        <v>4</v>
      </c>
      <c r="AA8" s="28">
        <v>3</v>
      </c>
      <c r="AC8" s="7">
        <f t="shared" ref="AC8:AC11" si="0">COUNTA(B8:AA8)</f>
        <v>26</v>
      </c>
      <c r="AD8" s="8">
        <f>IF(AC8&gt;0,AL8,"")</f>
        <v>-0.42307692307692307</v>
      </c>
      <c r="AE8" s="9">
        <f t="shared" ref="AE8:AE11" si="1">IF(AC8&gt;0,AM8,"")</f>
        <v>0</v>
      </c>
      <c r="AF8" s="9">
        <f t="shared" ref="AF8:AF11" si="2">IF(AC8&gt;0,AN8,"")</f>
        <v>0</v>
      </c>
      <c r="AG8" s="9">
        <f t="shared" ref="AG8:AG11" si="3">IF(AC8&gt;0,AO8,"")</f>
        <v>-0.5</v>
      </c>
      <c r="AH8" s="9">
        <f t="shared" ref="AH8:AH11" si="4">IF(AC8&gt;0,AP8,"")</f>
        <v>-0.25</v>
      </c>
      <c r="AI8" s="9">
        <f t="shared" ref="AI8:AI11" si="5">IF(AC8&gt;0,AQ8,"")</f>
        <v>-1.25</v>
      </c>
      <c r="AJ8" s="9">
        <f t="shared" ref="AJ8:AJ11" si="6">IF(AC8&gt;0,AR8,"")</f>
        <v>-0.75</v>
      </c>
      <c r="AL8">
        <f t="shared" ref="AL8:AL11" si="7">((B8-4)+(C8-4)+(4-D8)+(4-E8)+(4-F8)+(G8-4)+(H8-4)+(I8-4)+(4-J8)+(4-K8)+(L8-4)+(4-M8)+(N8-4)+(O8-4)+(P8-4)+(Q8-4)+(4-R8)+(4-S8)+(4-T8)+(U8-4)+(4-V8)+(W8-4)+(4-X8)+(4-Y8)+(4-Z8)+(AA8-4)) / AC8</f>
        <v>-0.42307692307692307</v>
      </c>
      <c r="AM8">
        <f t="shared" ref="AM8:AM11" si="8">((B8-4)+(4-M8)+(O8-4)+(Q8-4)+(4-Y8)+(4-Z8)) / COUNTA(B8,M8,O8,Q8,Y8,Z8)</f>
        <v>0</v>
      </c>
      <c r="AN8">
        <f t="shared" ref="AN8:AN11" si="9">((C8-4)+(4-E8)+(N8-4)+(4-V8)) / COUNTA(C8,E8,N8,V8)</f>
        <v>0</v>
      </c>
      <c r="AO8">
        <f t="shared" ref="AO8:AO11" si="10">((I8-4)+(L8-4)+(4-R8)+(4-T8)) / COUNTA(I8,L8,R8,T8)</f>
        <v>-0.5</v>
      </c>
      <c r="AP8">
        <f t="shared" ref="AP8:AP11" si="11">((4-J8)+(U8-4)+(W8-4)+(4-X8))/COUNTA(J8,U8,W8,X8)</f>
        <v>-0.25</v>
      </c>
      <c r="AQ8">
        <f t="shared" ref="AQ8:AQ11" si="12">((4-F8)+(G8-4)+(H8-4)+(4-S8))/COUNTA(F8,G8,H8,S8)</f>
        <v>-1.25</v>
      </c>
      <c r="AR8">
        <f t="shared" ref="AR8:AR11" si="13">((4-D8)+(4-K8)+(P8-4)+(AA8-4))/COUNTA(D8,K8,P8,AA8)</f>
        <v>-0.75</v>
      </c>
    </row>
    <row r="9" spans="1:45" x14ac:dyDescent="0.3">
      <c r="A9" s="28" t="s">
        <v>76</v>
      </c>
      <c r="B9" s="28">
        <v>3</v>
      </c>
      <c r="C9" s="28">
        <v>5</v>
      </c>
      <c r="D9" s="28">
        <v>5</v>
      </c>
      <c r="E9" s="28">
        <v>2</v>
      </c>
      <c r="F9" s="28">
        <v>2</v>
      </c>
      <c r="G9" s="28">
        <v>4</v>
      </c>
      <c r="H9" s="28">
        <v>4</v>
      </c>
      <c r="I9" s="28">
        <v>5</v>
      </c>
      <c r="J9" s="28">
        <v>4</v>
      </c>
      <c r="K9" s="28">
        <v>6</v>
      </c>
      <c r="L9" s="28">
        <v>7</v>
      </c>
      <c r="M9" s="28">
        <v>2</v>
      </c>
      <c r="N9" s="28">
        <v>3</v>
      </c>
      <c r="O9" s="28">
        <v>4</v>
      </c>
      <c r="P9" s="28">
        <v>2</v>
      </c>
      <c r="Q9" s="28">
        <v>6</v>
      </c>
      <c r="R9" s="28">
        <v>1</v>
      </c>
      <c r="S9" s="28">
        <v>2</v>
      </c>
      <c r="T9" s="28">
        <v>1</v>
      </c>
      <c r="U9" s="28">
        <v>4</v>
      </c>
      <c r="V9" s="28">
        <v>3</v>
      </c>
      <c r="W9" s="28">
        <v>5</v>
      </c>
      <c r="X9" s="28">
        <v>5</v>
      </c>
      <c r="Y9" s="28">
        <v>3</v>
      </c>
      <c r="Z9" s="28">
        <v>4</v>
      </c>
      <c r="AA9" s="28">
        <v>4</v>
      </c>
      <c r="AC9" s="7">
        <f t="shared" si="0"/>
        <v>26</v>
      </c>
      <c r="AD9" s="8">
        <f t="shared" ref="AD9:AD11" si="14">IF(AC9&gt;0,AL9,"")</f>
        <v>0.61538461538461542</v>
      </c>
      <c r="AE9" s="9">
        <f t="shared" si="1"/>
        <v>0.66666666666666663</v>
      </c>
      <c r="AF9" s="9">
        <f t="shared" si="2"/>
        <v>0.75</v>
      </c>
      <c r="AG9" s="9">
        <f t="shared" si="3"/>
        <v>2.5</v>
      </c>
      <c r="AH9" s="9">
        <f t="shared" si="4"/>
        <v>0</v>
      </c>
      <c r="AI9" s="9">
        <f t="shared" si="5"/>
        <v>1</v>
      </c>
      <c r="AJ9" s="9">
        <f t="shared" si="6"/>
        <v>-1.25</v>
      </c>
      <c r="AL9">
        <f t="shared" si="7"/>
        <v>0.61538461538461542</v>
      </c>
      <c r="AM9">
        <f t="shared" si="8"/>
        <v>0.66666666666666663</v>
      </c>
      <c r="AN9">
        <f t="shared" si="9"/>
        <v>0.75</v>
      </c>
      <c r="AO9">
        <f t="shared" si="10"/>
        <v>2.5</v>
      </c>
      <c r="AP9">
        <f t="shared" si="11"/>
        <v>0</v>
      </c>
      <c r="AQ9">
        <f t="shared" si="12"/>
        <v>1</v>
      </c>
      <c r="AR9">
        <f t="shared" si="13"/>
        <v>-1.25</v>
      </c>
    </row>
    <row r="10" spans="1:45" x14ac:dyDescent="0.3">
      <c r="A10" s="28" t="s">
        <v>77</v>
      </c>
      <c r="B10" s="28">
        <v>7</v>
      </c>
      <c r="C10" s="28">
        <v>6</v>
      </c>
      <c r="D10" s="28">
        <v>1</v>
      </c>
      <c r="E10" s="28">
        <v>1</v>
      </c>
      <c r="F10" s="28">
        <v>1</v>
      </c>
      <c r="G10" s="28">
        <v>4</v>
      </c>
      <c r="H10" s="28">
        <v>4</v>
      </c>
      <c r="I10" s="28">
        <v>1</v>
      </c>
      <c r="J10" s="28">
        <v>1</v>
      </c>
      <c r="K10" s="28">
        <v>2</v>
      </c>
      <c r="L10" s="28">
        <v>7</v>
      </c>
      <c r="M10" s="28">
        <v>1</v>
      </c>
      <c r="N10" s="28">
        <v>7</v>
      </c>
      <c r="O10" s="28">
        <v>4</v>
      </c>
      <c r="P10" s="28">
        <v>3</v>
      </c>
      <c r="Q10" s="28">
        <v>7</v>
      </c>
      <c r="R10" s="28">
        <v>2</v>
      </c>
      <c r="S10" s="28">
        <v>7</v>
      </c>
      <c r="T10" s="28">
        <v>1</v>
      </c>
      <c r="U10" s="28">
        <v>7</v>
      </c>
      <c r="V10" s="28">
        <v>1</v>
      </c>
      <c r="W10" s="28">
        <v>7</v>
      </c>
      <c r="X10" s="28">
        <v>1</v>
      </c>
      <c r="Y10" s="28">
        <v>4</v>
      </c>
      <c r="Z10" s="28">
        <v>4</v>
      </c>
      <c r="AA10" s="28">
        <v>6</v>
      </c>
      <c r="AC10" s="7">
        <f t="shared" si="0"/>
        <v>26</v>
      </c>
      <c r="AD10" s="8">
        <f t="shared" si="14"/>
        <v>1.6538461538461537</v>
      </c>
      <c r="AE10" s="9">
        <f t="shared" si="1"/>
        <v>1.5</v>
      </c>
      <c r="AF10" s="9">
        <f t="shared" si="2"/>
        <v>2.75</v>
      </c>
      <c r="AG10" s="9">
        <f t="shared" si="3"/>
        <v>1.25</v>
      </c>
      <c r="AH10" s="9">
        <f t="shared" si="4"/>
        <v>3</v>
      </c>
      <c r="AI10" s="9">
        <f t="shared" si="5"/>
        <v>0</v>
      </c>
      <c r="AJ10" s="9">
        <f t="shared" si="6"/>
        <v>1.5</v>
      </c>
      <c r="AL10">
        <f t="shared" si="7"/>
        <v>1.6538461538461537</v>
      </c>
      <c r="AM10">
        <f t="shared" si="8"/>
        <v>1.5</v>
      </c>
      <c r="AN10">
        <f t="shared" si="9"/>
        <v>2.75</v>
      </c>
      <c r="AO10">
        <f t="shared" si="10"/>
        <v>1.25</v>
      </c>
      <c r="AP10">
        <f t="shared" si="11"/>
        <v>3</v>
      </c>
      <c r="AQ10">
        <f t="shared" si="12"/>
        <v>0</v>
      </c>
      <c r="AR10">
        <f t="shared" si="13"/>
        <v>1.5</v>
      </c>
    </row>
    <row r="11" spans="1:45" x14ac:dyDescent="0.3">
      <c r="A11" s="28" t="s">
        <v>78</v>
      </c>
      <c r="B11" s="28">
        <v>6</v>
      </c>
      <c r="C11" s="28">
        <v>1</v>
      </c>
      <c r="D11" s="28">
        <v>4</v>
      </c>
      <c r="E11" s="28">
        <v>4</v>
      </c>
      <c r="F11" s="28">
        <v>1</v>
      </c>
      <c r="G11" s="28">
        <v>4</v>
      </c>
      <c r="H11" s="28">
        <v>4</v>
      </c>
      <c r="I11" s="28">
        <v>4</v>
      </c>
      <c r="J11" s="28">
        <v>4</v>
      </c>
      <c r="K11" s="28">
        <v>5</v>
      </c>
      <c r="L11" s="28">
        <v>7</v>
      </c>
      <c r="M11" s="28">
        <v>1</v>
      </c>
      <c r="N11" s="28">
        <v>5</v>
      </c>
      <c r="O11" s="28">
        <v>4</v>
      </c>
      <c r="P11" s="28">
        <v>4</v>
      </c>
      <c r="Q11" s="28">
        <v>6</v>
      </c>
      <c r="R11" s="28">
        <v>4</v>
      </c>
      <c r="S11" s="28">
        <v>4</v>
      </c>
      <c r="T11" s="28">
        <v>3</v>
      </c>
      <c r="U11" s="28">
        <v>5</v>
      </c>
      <c r="V11" s="28">
        <v>1</v>
      </c>
      <c r="W11" s="28">
        <v>7</v>
      </c>
      <c r="X11" s="28">
        <v>1</v>
      </c>
      <c r="Y11" s="28">
        <v>4</v>
      </c>
      <c r="Z11" s="28">
        <v>2</v>
      </c>
      <c r="AA11" s="28">
        <v>4</v>
      </c>
      <c r="AC11" s="7">
        <f t="shared" si="0"/>
        <v>26</v>
      </c>
      <c r="AD11" s="8">
        <f t="shared" si="14"/>
        <v>0.88461538461538458</v>
      </c>
      <c r="AE11" s="9">
        <f t="shared" si="1"/>
        <v>1.5</v>
      </c>
      <c r="AF11" s="9">
        <f t="shared" si="2"/>
        <v>0.25</v>
      </c>
      <c r="AG11" s="9">
        <f t="shared" si="3"/>
        <v>1</v>
      </c>
      <c r="AH11" s="9">
        <f t="shared" si="4"/>
        <v>1.75</v>
      </c>
      <c r="AI11" s="9">
        <f t="shared" si="5"/>
        <v>0.75</v>
      </c>
      <c r="AJ11" s="9">
        <f t="shared" si="6"/>
        <v>-0.25</v>
      </c>
      <c r="AL11">
        <f t="shared" si="7"/>
        <v>0.88461538461538458</v>
      </c>
      <c r="AM11">
        <f t="shared" si="8"/>
        <v>1.5</v>
      </c>
      <c r="AN11">
        <f t="shared" si="9"/>
        <v>0.25</v>
      </c>
      <c r="AO11">
        <f t="shared" si="10"/>
        <v>1</v>
      </c>
      <c r="AP11">
        <f t="shared" si="11"/>
        <v>1.75</v>
      </c>
      <c r="AQ11">
        <f t="shared" si="12"/>
        <v>0.75</v>
      </c>
      <c r="AR11">
        <f t="shared" si="13"/>
        <v>-0.25</v>
      </c>
    </row>
  </sheetData>
  <dataValidations count="2">
    <dataValidation type="whole" allowBlank="1" showInputMessage="1" showErrorMessage="1" sqref="B8:AA11" xr:uid="{00000000-0002-0000-0200-000000000000}">
      <formula1>1</formula1>
      <formula2>7</formula2>
    </dataValidation>
    <dataValidation type="list" allowBlank="1" showInputMessage="1" showErrorMessage="1" promptTitle="Bitte auswählen ..." sqref="AQ8:AQ11" xr:uid="{00000000-0002-0000-0200-000001000000}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AT11"/>
  <sheetViews>
    <sheetView workbookViewId="0">
      <selection activeCell="L28" sqref="L28"/>
    </sheetView>
  </sheetViews>
  <sheetFormatPr baseColWidth="10" defaultRowHeight="14.4" x14ac:dyDescent="0.3"/>
  <cols>
    <col min="1" max="1" width="13.6640625" customWidth="1"/>
    <col min="12" max="12" width="5.21875" customWidth="1"/>
    <col min="13" max="13" width="26.109375" customWidth="1"/>
    <col min="14" max="14" width="31.21875" customWidth="1"/>
    <col min="15" max="15" width="8.5546875" customWidth="1"/>
    <col min="16" max="16" width="9.33203125" bestFit="1" customWidth="1"/>
    <col min="17" max="25" width="2" bestFit="1" customWidth="1"/>
    <col min="26" max="26" width="3" bestFit="1" customWidth="1"/>
    <col min="27" max="27" width="5.6640625" bestFit="1" customWidth="1"/>
  </cols>
  <sheetData>
    <row r="1" spans="1:46" x14ac:dyDescent="0.3">
      <c r="A1" s="3" t="s">
        <v>145</v>
      </c>
      <c r="B1" t="s">
        <v>121</v>
      </c>
      <c r="M1" s="3" t="s">
        <v>146</v>
      </c>
    </row>
    <row r="2" spans="1:46" x14ac:dyDescent="0.3">
      <c r="B2" t="s">
        <v>123</v>
      </c>
      <c r="M2" t="s">
        <v>138</v>
      </c>
    </row>
    <row r="3" spans="1:46" x14ac:dyDescent="0.3">
      <c r="B3" t="s">
        <v>122</v>
      </c>
    </row>
    <row r="4" spans="1:46" x14ac:dyDescent="0.3">
      <c r="P4" t="s">
        <v>120</v>
      </c>
    </row>
    <row r="5" spans="1:46" x14ac:dyDescent="0.3">
      <c r="P5" t="s">
        <v>119</v>
      </c>
    </row>
    <row r="6" spans="1:46" x14ac:dyDescent="0.3">
      <c r="M6" t="s">
        <v>148</v>
      </c>
      <c r="N6" t="s">
        <v>149</v>
      </c>
      <c r="Q6" s="2"/>
    </row>
    <row r="7" spans="1:46" s="1" customFormat="1" x14ac:dyDescent="0.3">
      <c r="A7" s="19" t="s">
        <v>128</v>
      </c>
      <c r="B7" s="19" t="s">
        <v>26</v>
      </c>
      <c r="C7" s="19" t="s">
        <v>27</v>
      </c>
      <c r="D7" s="19" t="s">
        <v>28</v>
      </c>
      <c r="E7" s="19" t="s">
        <v>29</v>
      </c>
      <c r="F7" s="19" t="s">
        <v>30</v>
      </c>
      <c r="G7" s="19" t="s">
        <v>31</v>
      </c>
      <c r="H7" s="19" t="s">
        <v>32</v>
      </c>
      <c r="I7" s="19" t="s">
        <v>33</v>
      </c>
      <c r="J7" s="19" t="s">
        <v>34</v>
      </c>
      <c r="K7" s="19" t="s">
        <v>35</v>
      </c>
      <c r="L7" s="2"/>
      <c r="M7" s="21" t="s">
        <v>39</v>
      </c>
      <c r="N7" s="21" t="s">
        <v>40</v>
      </c>
      <c r="O7" s="2"/>
      <c r="P7" s="13" t="s">
        <v>56</v>
      </c>
      <c r="Q7" s="14">
        <v>1</v>
      </c>
      <c r="R7" s="13">
        <v>2</v>
      </c>
      <c r="S7" s="13">
        <v>3</v>
      </c>
      <c r="T7" s="13">
        <v>4</v>
      </c>
      <c r="U7" s="13">
        <v>5</v>
      </c>
      <c r="V7" s="13">
        <v>6</v>
      </c>
      <c r="W7" s="13">
        <v>7</v>
      </c>
      <c r="X7" s="13">
        <v>8</v>
      </c>
      <c r="Y7" s="13">
        <v>9</v>
      </c>
      <c r="Z7" s="13">
        <v>10</v>
      </c>
      <c r="AA7" s="13" t="s">
        <v>79</v>
      </c>
      <c r="AB7" s="2"/>
      <c r="AD7" s="2"/>
      <c r="AE7" s="2"/>
      <c r="AF7" s="2"/>
      <c r="AG7" s="2"/>
      <c r="AH7" s="2"/>
      <c r="AI7" s="2"/>
      <c r="AJ7" s="2"/>
      <c r="AK7" s="2"/>
      <c r="AL7" s="2"/>
      <c r="AM7" s="2"/>
      <c r="AO7" s="2"/>
      <c r="AP7" s="2"/>
      <c r="AR7" s="2"/>
      <c r="AS7" s="2"/>
      <c r="AT7" s="2"/>
    </row>
    <row r="8" spans="1:46" x14ac:dyDescent="0.3">
      <c r="A8" s="20" t="s">
        <v>75</v>
      </c>
      <c r="B8" s="20">
        <v>2</v>
      </c>
      <c r="C8" s="20">
        <v>3</v>
      </c>
      <c r="D8" s="20">
        <v>4</v>
      </c>
      <c r="E8" s="20">
        <v>1</v>
      </c>
      <c r="F8" s="20">
        <v>3</v>
      </c>
      <c r="G8" s="20">
        <v>2</v>
      </c>
      <c r="H8" s="20">
        <v>3</v>
      </c>
      <c r="I8" s="20">
        <v>2</v>
      </c>
      <c r="J8" s="20">
        <v>3</v>
      </c>
      <c r="K8" s="20">
        <v>1</v>
      </c>
      <c r="M8" s="22" t="s">
        <v>152</v>
      </c>
      <c r="N8" s="22" t="s">
        <v>153</v>
      </c>
      <c r="P8" s="12">
        <f>COUNT(B8:K8)</f>
        <v>10</v>
      </c>
      <c r="Q8" s="12">
        <f>IF(COUNTA(B8)&gt;0,B8-1,"")</f>
        <v>1</v>
      </c>
      <c r="R8" s="12">
        <f>IF(COUNTA(C8)&gt;0,5-C8,"")</f>
        <v>2</v>
      </c>
      <c r="S8" s="12">
        <f>IF(COUNTA(D8)&gt;0,D8-1,"")</f>
        <v>3</v>
      </c>
      <c r="T8" s="12">
        <f>IF(COUNTA(E8)&gt;0,5-E8,"")</f>
        <v>4</v>
      </c>
      <c r="U8" s="12">
        <f>IF(COUNTA(F8)&gt;0,F8-1,"")</f>
        <v>2</v>
      </c>
      <c r="V8" s="12">
        <f>IF(COUNTA(G8)&gt;0,5-G8,"")</f>
        <v>3</v>
      </c>
      <c r="W8" s="12">
        <f>IF(COUNTA(H8)&gt;0,H8-1,"")</f>
        <v>2</v>
      </c>
      <c r="X8" s="12">
        <f>IF(COUNTA(I8)&gt;0,5-I8,"")</f>
        <v>3</v>
      </c>
      <c r="Y8" s="12">
        <f>IF(COUNTA(J8)&gt;0,J8-1,"")</f>
        <v>2</v>
      </c>
      <c r="Z8" s="12">
        <f>IF(COUNTA(K8)&gt;0,5-K8,"")</f>
        <v>4</v>
      </c>
      <c r="AA8" s="12">
        <f>IF(P8&gt;9,SUM(Q8:Z8)*2.5,"not all questions answered")</f>
        <v>65</v>
      </c>
    </row>
    <row r="9" spans="1:46" x14ac:dyDescent="0.3">
      <c r="A9" s="20" t="s">
        <v>76</v>
      </c>
      <c r="B9" s="20">
        <v>4</v>
      </c>
      <c r="C9" s="20">
        <v>3</v>
      </c>
      <c r="D9" s="20">
        <v>4</v>
      </c>
      <c r="E9" s="20">
        <v>1</v>
      </c>
      <c r="F9" s="20">
        <v>2</v>
      </c>
      <c r="G9" s="20">
        <v>3</v>
      </c>
      <c r="H9" s="20">
        <v>4</v>
      </c>
      <c r="I9" s="20">
        <v>3</v>
      </c>
      <c r="J9" s="20">
        <v>5</v>
      </c>
      <c r="K9" s="20">
        <v>1</v>
      </c>
      <c r="M9" s="22" t="s">
        <v>155</v>
      </c>
      <c r="N9" s="22"/>
      <c r="P9" s="12">
        <f t="shared" ref="P9:P11" si="0">COUNT(B9:K9)</f>
        <v>10</v>
      </c>
      <c r="Q9" s="12">
        <f>IF(COUNTA(B9)&gt;0,B9-1,"")</f>
        <v>3</v>
      </c>
      <c r="R9" s="12">
        <f>IF(COUNTA(C9)&gt;0,5-C9,"")</f>
        <v>2</v>
      </c>
      <c r="S9" s="12">
        <f>IF(COUNTA(D9)&gt;0,D9-1,"")</f>
        <v>3</v>
      </c>
      <c r="T9" s="12">
        <f>IF(COUNTA(E9)&gt;0,5-E9,"")</f>
        <v>4</v>
      </c>
      <c r="U9" s="12">
        <f>IF(COUNTA(F9)&gt;0,F9-1,"")</f>
        <v>1</v>
      </c>
      <c r="V9" s="12">
        <f>IF(COUNTA(G9)&gt;0,5-G9,"")</f>
        <v>2</v>
      </c>
      <c r="W9" s="12">
        <f>IF(COUNTA(H9)&gt;0,H9-1,"")</f>
        <v>3</v>
      </c>
      <c r="X9" s="12">
        <f>IF(COUNTA(I9)&gt;0,5-I9,"")</f>
        <v>2</v>
      </c>
      <c r="Y9" s="12">
        <f>IF(COUNTA(J9)&gt;0,J9-1,"")</f>
        <v>4</v>
      </c>
      <c r="Z9" s="12">
        <f>IF(COUNTA(K9)&gt;0,5-K9,"")</f>
        <v>4</v>
      </c>
      <c r="AA9" s="12">
        <f>IF(P9&gt;9,SUM(Q9:Z9)*2.5,"not all questions answered")</f>
        <v>70</v>
      </c>
    </row>
    <row r="10" spans="1:46" x14ac:dyDescent="0.3">
      <c r="A10" s="20" t="s">
        <v>77</v>
      </c>
      <c r="B10" s="20">
        <v>1</v>
      </c>
      <c r="C10" s="20">
        <v>1</v>
      </c>
      <c r="D10" s="20">
        <v>5</v>
      </c>
      <c r="E10" s="20">
        <v>1</v>
      </c>
      <c r="F10" s="20">
        <v>2</v>
      </c>
      <c r="G10" s="20">
        <v>1</v>
      </c>
      <c r="H10" s="20">
        <v>5</v>
      </c>
      <c r="I10" s="20">
        <v>1</v>
      </c>
      <c r="J10" s="20">
        <v>4</v>
      </c>
      <c r="K10" s="20">
        <v>1</v>
      </c>
      <c r="M10" s="22" t="s">
        <v>158</v>
      </c>
      <c r="N10" s="22"/>
      <c r="P10" s="12">
        <f t="shared" si="0"/>
        <v>10</v>
      </c>
      <c r="Q10" s="12">
        <f>IF(COUNTA(B10)&gt;0,B10-1,"")</f>
        <v>0</v>
      </c>
      <c r="R10" s="12">
        <f>IF(COUNTA(C10)&gt;0,5-C10,"")</f>
        <v>4</v>
      </c>
      <c r="S10" s="12">
        <f>IF(COUNTA(D10)&gt;0,D10-1,"")</f>
        <v>4</v>
      </c>
      <c r="T10" s="12">
        <f>IF(COUNTA(E10)&gt;0,5-E10,"")</f>
        <v>4</v>
      </c>
      <c r="U10" s="12">
        <f>IF(COUNTA(F10)&gt;0,F10-1,"")</f>
        <v>1</v>
      </c>
      <c r="V10" s="12">
        <f>IF(COUNTA(G10)&gt;0,5-G10,"")</f>
        <v>4</v>
      </c>
      <c r="W10" s="12">
        <f>IF(COUNTA(H10)&gt;0,H10-1,"")</f>
        <v>4</v>
      </c>
      <c r="X10" s="12">
        <f>IF(COUNTA(I10)&gt;0,5-I10,"")</f>
        <v>4</v>
      </c>
      <c r="Y10" s="12">
        <f>IF(COUNTA(J10)&gt;0,J10-1,"")</f>
        <v>3</v>
      </c>
      <c r="Z10" s="12">
        <f>IF(COUNTA(K10)&gt;0,5-K10,"")</f>
        <v>4</v>
      </c>
      <c r="AA10" s="12">
        <f>IF(P10&gt;9,SUM(Q10:Z10)*2.5,"not all questions answered")</f>
        <v>80</v>
      </c>
    </row>
    <row r="11" spans="1:46" x14ac:dyDescent="0.3">
      <c r="A11" s="20" t="s">
        <v>78</v>
      </c>
      <c r="B11" s="20">
        <v>5</v>
      </c>
      <c r="C11" s="20">
        <v>1</v>
      </c>
      <c r="D11" s="20">
        <v>4</v>
      </c>
      <c r="E11" s="20">
        <v>1</v>
      </c>
      <c r="F11" s="20">
        <v>3</v>
      </c>
      <c r="G11" s="20">
        <v>2</v>
      </c>
      <c r="H11" s="20">
        <v>3</v>
      </c>
      <c r="I11" s="20">
        <v>1</v>
      </c>
      <c r="J11" s="20">
        <v>3</v>
      </c>
      <c r="K11" s="20">
        <v>1</v>
      </c>
      <c r="M11" s="22"/>
      <c r="N11" s="22" t="s">
        <v>159</v>
      </c>
      <c r="P11" s="12">
        <f t="shared" si="0"/>
        <v>10</v>
      </c>
      <c r="Q11" s="12">
        <f>IF(COUNTA(B11)&gt;0,B11-1,"")</f>
        <v>4</v>
      </c>
      <c r="R11" s="12">
        <f>IF(COUNTA(C11)&gt;0,5-C11,"")</f>
        <v>4</v>
      </c>
      <c r="S11" s="12">
        <f>IF(COUNTA(D11)&gt;0,D11-1,"")</f>
        <v>3</v>
      </c>
      <c r="T11" s="12">
        <f>IF(COUNTA(E11)&gt;0,5-E11,"")</f>
        <v>4</v>
      </c>
      <c r="U11" s="12">
        <f>IF(COUNTA(F11)&gt;0,F11-1,"")</f>
        <v>2</v>
      </c>
      <c r="V11" s="12">
        <f>IF(COUNTA(G11)&gt;0,5-G11,"")</f>
        <v>3</v>
      </c>
      <c r="W11" s="12">
        <f>IF(COUNTA(H11)&gt;0,H11-1,"")</f>
        <v>2</v>
      </c>
      <c r="X11" s="12">
        <f>IF(COUNTA(I11)&gt;0,5-I11,"")</f>
        <v>4</v>
      </c>
      <c r="Y11" s="12">
        <f>IF(COUNTA(J11)&gt;0,J11-1,"")</f>
        <v>2</v>
      </c>
      <c r="Z11" s="12">
        <f>IF(COUNTA(K11)&gt;0,5-K11,"")</f>
        <v>4</v>
      </c>
      <c r="AA11" s="12">
        <f>IF(P11&gt;9,SUM(Q11:Z11)*2.5,"not all questions answered")</f>
        <v>80</v>
      </c>
    </row>
  </sheetData>
  <dataValidations count="1">
    <dataValidation type="whole" allowBlank="1" showInputMessage="1" showErrorMessage="1" sqref="B8:K15" xr:uid="{00000000-0002-0000-0300-000000000000}">
      <formula1>1</formula1>
      <formula2>5</formula2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6"/>
  <dimension ref="A1:I11"/>
  <sheetViews>
    <sheetView tabSelected="1" workbookViewId="0">
      <selection activeCell="I11" sqref="I11"/>
    </sheetView>
  </sheetViews>
  <sheetFormatPr baseColWidth="10" defaultRowHeight="14.4" x14ac:dyDescent="0.3"/>
  <cols>
    <col min="1" max="1" width="13.33203125" customWidth="1"/>
    <col min="2" max="2" width="16.33203125" bestFit="1" customWidth="1"/>
    <col min="3" max="3" width="18.33203125" bestFit="1" customWidth="1"/>
    <col min="4" max="4" width="15.21875" bestFit="1" customWidth="1"/>
    <col min="5" max="5" width="13" bestFit="1" customWidth="1"/>
    <col min="6" max="6" width="18.6640625" bestFit="1" customWidth="1"/>
    <col min="7" max="7" width="17.77734375" bestFit="1" customWidth="1"/>
    <col min="8" max="8" width="17.44140625" bestFit="1" customWidth="1"/>
    <col min="9" max="9" width="57.88671875" customWidth="1"/>
  </cols>
  <sheetData>
    <row r="1" spans="1:9" x14ac:dyDescent="0.3">
      <c r="A1" s="3" t="s">
        <v>147</v>
      </c>
      <c r="B1" s="3"/>
      <c r="C1" t="s">
        <v>121</v>
      </c>
    </row>
    <row r="2" spans="1:9" x14ac:dyDescent="0.3">
      <c r="C2" t="s">
        <v>139</v>
      </c>
    </row>
    <row r="3" spans="1:9" x14ac:dyDescent="0.3">
      <c r="C3" t="s">
        <v>137</v>
      </c>
    </row>
    <row r="6" spans="1:9" x14ac:dyDescent="0.3">
      <c r="D6" s="16" t="s">
        <v>101</v>
      </c>
      <c r="E6" s="16" t="s">
        <v>102</v>
      </c>
    </row>
    <row r="7" spans="1:9" s="1" customFormat="1" x14ac:dyDescent="0.3">
      <c r="A7" s="23" t="s">
        <v>128</v>
      </c>
      <c r="B7" s="23" t="s">
        <v>94</v>
      </c>
      <c r="C7" s="24" t="s">
        <v>95</v>
      </c>
      <c r="D7" s="24" t="s">
        <v>96</v>
      </c>
      <c r="E7" s="24" t="s">
        <v>97</v>
      </c>
      <c r="F7" s="24" t="s">
        <v>98</v>
      </c>
      <c r="G7" s="24" t="s">
        <v>99</v>
      </c>
      <c r="H7" s="24" t="s">
        <v>100</v>
      </c>
      <c r="I7" s="24" t="s">
        <v>93</v>
      </c>
    </row>
    <row r="8" spans="1:9" x14ac:dyDescent="0.3">
      <c r="A8" s="26" t="s">
        <v>75</v>
      </c>
      <c r="B8" s="26">
        <v>1</v>
      </c>
      <c r="C8" s="26">
        <v>1</v>
      </c>
      <c r="D8" s="26">
        <v>2</v>
      </c>
      <c r="E8" s="26">
        <v>1999</v>
      </c>
      <c r="F8" s="26">
        <v>2</v>
      </c>
      <c r="G8" s="26">
        <v>9</v>
      </c>
      <c r="H8" s="26">
        <v>2</v>
      </c>
      <c r="I8" s="26"/>
    </row>
    <row r="9" spans="1:9" x14ac:dyDescent="0.3">
      <c r="A9" s="26" t="s">
        <v>76</v>
      </c>
      <c r="B9" s="26">
        <v>1</v>
      </c>
      <c r="C9" s="26">
        <v>2</v>
      </c>
      <c r="D9" s="26">
        <v>6</v>
      </c>
      <c r="E9" s="26">
        <v>2001</v>
      </c>
      <c r="F9" s="26">
        <v>2</v>
      </c>
      <c r="G9" s="26">
        <v>9</v>
      </c>
      <c r="H9" s="26">
        <v>2</v>
      </c>
      <c r="I9" s="26"/>
    </row>
    <row r="10" spans="1:9" x14ac:dyDescent="0.3">
      <c r="A10" s="26" t="s">
        <v>77</v>
      </c>
      <c r="B10" s="26">
        <v>1</v>
      </c>
      <c r="C10" s="26">
        <v>1</v>
      </c>
      <c r="D10" s="26">
        <v>6</v>
      </c>
      <c r="E10" s="26">
        <v>1998</v>
      </c>
      <c r="F10" s="26">
        <v>3</v>
      </c>
      <c r="G10" s="26">
        <v>7</v>
      </c>
      <c r="H10" s="26">
        <v>3</v>
      </c>
      <c r="I10" s="26" t="s">
        <v>160</v>
      </c>
    </row>
    <row r="11" spans="1:9" x14ac:dyDescent="0.3">
      <c r="A11" s="26" t="s">
        <v>78</v>
      </c>
      <c r="B11" s="26">
        <v>1</v>
      </c>
      <c r="C11" s="26">
        <v>1</v>
      </c>
      <c r="D11" s="26">
        <v>12</v>
      </c>
      <c r="E11" s="26">
        <v>1999</v>
      </c>
      <c r="F11" s="26">
        <v>2</v>
      </c>
      <c r="G11" s="26">
        <v>9</v>
      </c>
      <c r="H11" s="26">
        <v>2</v>
      </c>
      <c r="I11" s="26"/>
    </row>
  </sheetData>
  <dataValidations count="5">
    <dataValidation type="whole" allowBlank="1" showInputMessage="1" showErrorMessage="1" sqref="F8:F15 B8:B16" xr:uid="{00000000-0002-0000-0400-000000000000}">
      <formula1>1</formula1>
      <formula2>3</formula2>
    </dataValidation>
    <dataValidation type="whole" allowBlank="1" showInputMessage="1" showErrorMessage="1" sqref="D8:D16" xr:uid="{00000000-0002-0000-0400-000001000000}">
      <formula1>1</formula1>
      <formula2>12</formula2>
    </dataValidation>
    <dataValidation type="whole" operator="greaterThan" allowBlank="1" showInputMessage="1" showErrorMessage="1" sqref="E8:E16" xr:uid="{00000000-0002-0000-0400-000002000000}">
      <formula1>1900</formula1>
    </dataValidation>
    <dataValidation type="whole" allowBlank="1" showInputMessage="1" showErrorMessage="1" sqref="G8:G16" xr:uid="{00000000-0002-0000-0400-000003000000}">
      <formula1>1</formula1>
      <formula2>9</formula2>
    </dataValidation>
    <dataValidation type="whole" allowBlank="1" showInputMessage="1" showErrorMessage="1" sqref="H8:H17" xr:uid="{00000000-0002-0000-0400-000004000000}">
      <formula1>1</formula1>
      <formula2>7</formula2>
    </dataValidation>
  </dataValidations>
  <pageMargins left="0.7" right="0.7" top="0.78740157499999996" bottom="0.78740157499999996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7"/>
  <dimension ref="A1:G25"/>
  <sheetViews>
    <sheetView workbookViewId="0">
      <selection activeCell="D3" sqref="D3"/>
    </sheetView>
  </sheetViews>
  <sheetFormatPr baseColWidth="10" defaultRowHeight="14.4" x14ac:dyDescent="0.3"/>
  <cols>
    <col min="1" max="1" width="22.33203125" bestFit="1" customWidth="1"/>
    <col min="2" max="2" width="55.5546875" bestFit="1" customWidth="1"/>
    <col min="3" max="3" width="21.5546875" customWidth="1"/>
    <col min="4" max="4" width="15.109375" bestFit="1" customWidth="1"/>
  </cols>
  <sheetData>
    <row r="1" spans="1:7" s="1" customFormat="1" x14ac:dyDescent="0.3">
      <c r="A1" s="1" t="s">
        <v>36</v>
      </c>
      <c r="B1" s="1" t="s">
        <v>37</v>
      </c>
      <c r="C1" s="1" t="s">
        <v>38</v>
      </c>
    </row>
    <row r="2" spans="1:7" s="1" customFormat="1" x14ac:dyDescent="0.3">
      <c r="A2" s="4" t="s">
        <v>72</v>
      </c>
      <c r="B2" s="4" t="s">
        <v>86</v>
      </c>
    </row>
    <row r="3" spans="1:7" s="1" customFormat="1" x14ac:dyDescent="0.3">
      <c r="A3" s="4" t="s">
        <v>80</v>
      </c>
      <c r="B3" s="4" t="s">
        <v>81</v>
      </c>
      <c r="C3" s="4" t="s">
        <v>82</v>
      </c>
      <c r="D3" s="15">
        <v>42913.503472222219</v>
      </c>
    </row>
    <row r="4" spans="1:7" s="1" customFormat="1" x14ac:dyDescent="0.3">
      <c r="A4" s="4" t="s">
        <v>84</v>
      </c>
      <c r="B4" s="4" t="s">
        <v>87</v>
      </c>
      <c r="C4" s="4" t="s">
        <v>88</v>
      </c>
      <c r="D4" s="4" t="s">
        <v>89</v>
      </c>
      <c r="E4" s="4"/>
      <c r="F4" s="4"/>
      <c r="G4" s="4"/>
    </row>
    <row r="5" spans="1:7" s="1" customFormat="1" x14ac:dyDescent="0.3">
      <c r="A5" s="4" t="s">
        <v>85</v>
      </c>
      <c r="B5" s="4" t="s">
        <v>103</v>
      </c>
      <c r="C5" s="4" t="s">
        <v>104</v>
      </c>
      <c r="D5" s="4" t="s">
        <v>105</v>
      </c>
      <c r="E5" s="4" t="s">
        <v>124</v>
      </c>
      <c r="F5" s="4"/>
      <c r="G5" s="4"/>
    </row>
    <row r="6" spans="1:7" s="1" customFormat="1" x14ac:dyDescent="0.3">
      <c r="A6" s="4" t="s">
        <v>118</v>
      </c>
      <c r="B6" s="4" t="s">
        <v>114</v>
      </c>
      <c r="C6" s="4" t="s">
        <v>116</v>
      </c>
      <c r="D6" s="4" t="s">
        <v>117</v>
      </c>
      <c r="E6" s="4" t="s">
        <v>115</v>
      </c>
      <c r="F6" s="4" t="s">
        <v>124</v>
      </c>
      <c r="G6" s="4"/>
    </row>
    <row r="7" spans="1:7" s="1" customFormat="1" x14ac:dyDescent="0.3">
      <c r="A7" s="4" t="s">
        <v>83</v>
      </c>
      <c r="B7" s="4" t="s">
        <v>106</v>
      </c>
      <c r="C7" s="4" t="s">
        <v>107</v>
      </c>
      <c r="D7" s="4" t="s">
        <v>108</v>
      </c>
      <c r="E7" s="4"/>
      <c r="F7" s="4"/>
      <c r="G7" s="4"/>
    </row>
    <row r="8" spans="1:7" s="1" customFormat="1" x14ac:dyDescent="0.3">
      <c r="A8" s="4" t="s">
        <v>91</v>
      </c>
      <c r="B8" s="4" t="s">
        <v>109</v>
      </c>
      <c r="C8"/>
      <c r="D8" s="4"/>
      <c r="E8" s="4"/>
      <c r="F8" s="4"/>
      <c r="G8" s="4"/>
    </row>
    <row r="9" spans="1:7" s="1" customFormat="1" x14ac:dyDescent="0.3">
      <c r="A9" s="4" t="s">
        <v>92</v>
      </c>
      <c r="B9" s="4" t="s">
        <v>110</v>
      </c>
      <c r="C9" s="4"/>
      <c r="D9" s="4"/>
      <c r="E9" s="4"/>
      <c r="F9" s="4"/>
      <c r="G9" s="4"/>
    </row>
    <row r="10" spans="1:7" s="1" customFormat="1" x14ac:dyDescent="0.3">
      <c r="A10" s="4" t="s">
        <v>90</v>
      </c>
      <c r="B10" s="4" t="s">
        <v>111</v>
      </c>
      <c r="C10" s="4"/>
      <c r="D10" s="4"/>
      <c r="E10" s="4"/>
      <c r="F10" s="4"/>
      <c r="G10" s="4"/>
    </row>
    <row r="11" spans="1:7" s="1" customFormat="1" x14ac:dyDescent="0.3">
      <c r="A11" s="4"/>
      <c r="B11" s="4"/>
      <c r="C11" s="4"/>
      <c r="D11" s="4"/>
      <c r="E11" s="4"/>
      <c r="F11" s="4"/>
      <c r="G11" s="4"/>
    </row>
    <row r="12" spans="1:7" s="1" customFormat="1" x14ac:dyDescent="0.3">
      <c r="A12" s="4"/>
      <c r="B12" s="4"/>
      <c r="C12" s="4"/>
      <c r="D12" s="4"/>
      <c r="E12" s="4"/>
      <c r="F12" s="4"/>
      <c r="G12" s="4"/>
    </row>
    <row r="13" spans="1:7" x14ac:dyDescent="0.3">
      <c r="A13" s="3" t="s">
        <v>73</v>
      </c>
    </row>
    <row r="14" spans="1:7" x14ac:dyDescent="0.3">
      <c r="A14" s="17" t="s">
        <v>94</v>
      </c>
    </row>
    <row r="15" spans="1:7" x14ac:dyDescent="0.3">
      <c r="A15" s="17" t="s">
        <v>95</v>
      </c>
      <c r="B15" t="s">
        <v>42</v>
      </c>
      <c r="C15" t="s">
        <v>43</v>
      </c>
    </row>
    <row r="16" spans="1:7" x14ac:dyDescent="0.3">
      <c r="A16" s="17" t="s">
        <v>96</v>
      </c>
      <c r="B16" t="s">
        <v>44</v>
      </c>
      <c r="C16" t="s">
        <v>45</v>
      </c>
    </row>
    <row r="17" spans="1:3" x14ac:dyDescent="0.3">
      <c r="A17" s="17" t="s">
        <v>97</v>
      </c>
      <c r="B17" t="s">
        <v>46</v>
      </c>
      <c r="C17" t="s">
        <v>47</v>
      </c>
    </row>
    <row r="18" spans="1:3" x14ac:dyDescent="0.3">
      <c r="A18" s="17" t="s">
        <v>98</v>
      </c>
      <c r="B18" t="s">
        <v>48</v>
      </c>
      <c r="C18" t="s">
        <v>49</v>
      </c>
    </row>
    <row r="19" spans="1:3" x14ac:dyDescent="0.3">
      <c r="A19" s="17" t="s">
        <v>99</v>
      </c>
      <c r="B19" t="s">
        <v>50</v>
      </c>
      <c r="C19" t="s">
        <v>51</v>
      </c>
    </row>
    <row r="20" spans="1:3" x14ac:dyDescent="0.3">
      <c r="A20" s="17" t="s">
        <v>100</v>
      </c>
      <c r="B20" t="s">
        <v>113</v>
      </c>
      <c r="C20" t="s">
        <v>52</v>
      </c>
    </row>
    <row r="21" spans="1:3" x14ac:dyDescent="0.3">
      <c r="A21" s="17" t="s">
        <v>93</v>
      </c>
      <c r="B21" t="s">
        <v>53</v>
      </c>
      <c r="C21" t="s">
        <v>41</v>
      </c>
    </row>
    <row r="22" spans="1:3" x14ac:dyDescent="0.3">
      <c r="A22" s="17"/>
    </row>
    <row r="23" spans="1:3" x14ac:dyDescent="0.3">
      <c r="A23" s="17"/>
    </row>
    <row r="24" spans="1:3" x14ac:dyDescent="0.3">
      <c r="A24" s="17"/>
    </row>
    <row r="25" spans="1:3" x14ac:dyDescent="0.3">
      <c r="A25" s="17"/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4</vt:i4>
      </vt:variant>
    </vt:vector>
  </HeadingPairs>
  <TitlesOfParts>
    <vt:vector size="10" baseType="lpstr">
      <vt:lpstr>Studierender</vt:lpstr>
      <vt:lpstr>Log Sheet</vt:lpstr>
      <vt:lpstr>FB Seite 1</vt:lpstr>
      <vt:lpstr>FB Seite 2</vt:lpstr>
      <vt:lpstr>FB Seite 3</vt:lpstr>
      <vt:lpstr>Variablencodierung</vt:lpstr>
      <vt:lpstr>Device</vt:lpstr>
      <vt:lpstr>Location</vt:lpstr>
      <vt:lpstr>OS_Smartphone</vt:lpstr>
      <vt:lpstr>Website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2021-06-28T19:19:01Z</dcterms:modified>
</cp:coreProperties>
</file>