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76"/>
  </bookViews>
  <sheets>
    <sheet name="INICIO" sheetId="5" r:id="rId1"/>
    <sheet name="1. MRU - Distancias" sheetId="4" r:id="rId2"/>
    <sheet name="2. MRUA - Distancias" sheetId="3" r:id="rId3"/>
    <sheet name="3. MRUA - Velocidades" sheetId="2" r:id="rId4"/>
    <sheet name="4. MCU - Ángulos" sheetId="6" r:id="rId5"/>
    <sheet name="5. MCU - Frecuencias y periodos" sheetId="10" r:id="rId6"/>
    <sheet name="6. MCUA - Ángulos" sheetId="7" r:id="rId7"/>
    <sheet name="7. MCUA - Velocidades" sheetId="8" r:id="rId8"/>
    <sheet name="8. MCU y MCUA - Angul. y linea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0" l="1"/>
  <c r="J22" i="10"/>
  <c r="J18" i="10"/>
  <c r="J14" i="10"/>
  <c r="J10" i="10"/>
  <c r="J6" i="10"/>
  <c r="K38" i="9"/>
  <c r="K34" i="9"/>
  <c r="K30" i="9"/>
  <c r="K26" i="9"/>
  <c r="K22" i="9"/>
  <c r="K18" i="9"/>
  <c r="K14" i="9"/>
  <c r="K10" i="9"/>
  <c r="K6" i="9"/>
  <c r="M6" i="8"/>
  <c r="M22" i="8"/>
  <c r="M18" i="8"/>
  <c r="M14" i="8"/>
  <c r="M10" i="8"/>
  <c r="R32" i="7"/>
  <c r="R29" i="7"/>
  <c r="R25" i="7"/>
  <c r="R22" i="7"/>
  <c r="R18" i="7"/>
  <c r="R14" i="7"/>
  <c r="R10" i="7"/>
  <c r="R6" i="7"/>
  <c r="N22" i="6" l="1"/>
  <c r="N18" i="6"/>
  <c r="N14" i="6"/>
  <c r="N10" i="6"/>
  <c r="N6" i="6"/>
  <c r="N22" i="4"/>
  <c r="N18" i="4"/>
  <c r="N14" i="4"/>
  <c r="N10" i="4"/>
  <c r="N6" i="4"/>
  <c r="M22" i="2"/>
  <c r="M18" i="2"/>
  <c r="M14" i="2"/>
  <c r="M10" i="2"/>
  <c r="M6" i="2"/>
  <c r="R32" i="3"/>
  <c r="R29" i="3"/>
  <c r="R25" i="3"/>
  <c r="R22" i="3"/>
  <c r="R18" i="3"/>
  <c r="R14" i="3"/>
  <c r="R10" i="3"/>
  <c r="R6" i="3"/>
</calcChain>
</file>

<file path=xl/sharedStrings.xml><?xml version="1.0" encoding="utf-8"?>
<sst xmlns="http://schemas.openxmlformats.org/spreadsheetml/2006/main" count="388" uniqueCount="145">
  <si>
    <r>
      <t>v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(m/s)</t>
    </r>
  </si>
  <si>
    <r>
      <t>a (m/s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</si>
  <si>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t>v</t>
    </r>
    <r>
      <rPr>
        <b/>
        <vertAlign val="subscript"/>
        <sz val="11"/>
        <color theme="0"/>
        <rFont val="Calibri"/>
        <family val="2"/>
        <scheme val="minor"/>
      </rPr>
      <t>F</t>
    </r>
    <r>
      <rPr>
        <b/>
        <sz val="11"/>
        <color theme="0"/>
        <rFont val="Calibri"/>
        <family val="2"/>
        <scheme val="minor"/>
      </rPr>
      <t xml:space="preserve"> (m/s)</t>
    </r>
  </si>
  <si>
    <r>
      <t>v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(m/s</t>
    </r>
    <r>
      <rPr>
        <b/>
        <sz val="11"/>
        <color theme="0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</si>
  <si>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(m)</t>
    </r>
  </si>
  <si>
    <r>
      <t>s</t>
    </r>
    <r>
      <rPr>
        <b/>
        <vertAlign val="subscript"/>
        <sz val="11"/>
        <color theme="0"/>
        <rFont val="Calibri"/>
        <family val="2"/>
        <scheme val="minor"/>
      </rPr>
      <t>F</t>
    </r>
    <r>
      <rPr>
        <b/>
        <sz val="11"/>
        <color theme="0"/>
        <rFont val="Calibri"/>
        <family val="2"/>
        <scheme val="minor"/>
      </rPr>
      <t xml:space="preserve"> (m)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</si>
  <si>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F</t>
    </r>
    <r>
      <rPr>
        <b/>
        <sz val="11"/>
        <color theme="0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</si>
  <si>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</si>
  <si>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F1</t>
    </r>
    <r>
      <rPr>
        <b/>
        <sz val="11"/>
        <color theme="0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</si>
  <si>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F2</t>
    </r>
    <r>
      <rPr>
        <b/>
        <sz val="11"/>
        <color theme="0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</si>
  <si>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01</t>
    </r>
    <r>
      <rPr>
        <b/>
        <sz val="11"/>
        <color theme="0"/>
        <rFont val="Calibri"/>
        <family val="2"/>
        <scheme val="minor"/>
      </rPr>
      <t xml:space="preserve"> (s)</t>
    </r>
  </si>
  <si>
    <r>
      <t>t</t>
    </r>
    <r>
      <rPr>
        <b/>
        <vertAlign val="subscript"/>
        <sz val="11"/>
        <color theme="0"/>
        <rFont val="Calibri"/>
        <family val="2"/>
        <scheme val="minor"/>
      </rPr>
      <t>02</t>
    </r>
    <r>
      <rPr>
        <b/>
        <sz val="11"/>
        <color theme="0"/>
        <rFont val="Calibri"/>
        <family val="2"/>
        <scheme val="minor"/>
      </rPr>
      <t xml:space="preserve"> (s)</t>
    </r>
  </si>
  <si>
    <r>
      <rPr>
        <b/>
        <sz val="11"/>
        <color rgb="FFC00000"/>
        <rFont val="Calibri"/>
        <family val="2"/>
        <scheme val="minor"/>
      </rPr>
      <t xml:space="preserve">(ROJO) </t>
    </r>
    <r>
      <rPr>
        <sz val="11"/>
        <color theme="1"/>
        <rFont val="Calibri"/>
        <family val="2"/>
        <scheme val="minor"/>
      </rPr>
      <t xml:space="preserve">El tiempo no puede ser negativo.
</t>
    </r>
    <r>
      <rPr>
        <b/>
        <sz val="11"/>
        <color rgb="FF7030A0"/>
        <rFont val="Calibri"/>
        <family val="2"/>
        <scheme val="minor"/>
      </rPr>
      <t>(MORADO)</t>
    </r>
    <r>
      <rPr>
        <sz val="11"/>
        <color theme="1"/>
        <rFont val="Calibri"/>
        <family val="2"/>
        <scheme val="minor"/>
      </rPr>
      <t xml:space="preserve"> El tiempo inicial no puede ser mayor que el final.</t>
    </r>
  </si>
  <si>
    <r>
      <t>v</t>
    </r>
    <r>
      <rPr>
        <b/>
        <sz val="11"/>
        <color theme="0"/>
        <rFont val="Calibri"/>
        <family val="2"/>
        <scheme val="minor"/>
      </rPr>
      <t xml:space="preserve"> (m/s)</t>
    </r>
  </si>
  <si>
    <t>v (m/s)</t>
  </si>
  <si>
    <r>
      <rPr>
        <b/>
        <sz val="24"/>
        <color theme="0"/>
        <rFont val="Calibri"/>
        <family val="2"/>
        <scheme val="minor"/>
      </rPr>
      <t>←</t>
    </r>
    <r>
      <rPr>
        <b/>
        <sz val="26"/>
        <color theme="0"/>
        <rFont val="Calibri"/>
        <family val="2"/>
        <scheme val="minor"/>
      </rPr>
      <t xml:space="preserve"> </t>
    </r>
    <r>
      <rPr>
        <b/>
        <sz val="14"/>
        <color theme="0"/>
        <rFont val="Calibri"/>
        <family val="2"/>
        <scheme val="minor"/>
      </rPr>
      <t>VOLVER</t>
    </r>
  </si>
  <si>
    <r>
      <rPr>
        <b/>
        <sz val="24"/>
        <color theme="0"/>
        <rFont val="Calibri"/>
        <family val="2"/>
        <scheme val="minor"/>
      </rPr>
      <t xml:space="preserve">← </t>
    </r>
    <r>
      <rPr>
        <b/>
        <sz val="14"/>
        <color theme="0"/>
        <rFont val="Calibri"/>
        <family val="2"/>
        <scheme val="minor"/>
      </rPr>
      <t>VOLVER</t>
    </r>
  </si>
  <si>
    <r>
      <t>φ</t>
    </r>
    <r>
      <rPr>
        <b/>
        <vertAlign val="subscript"/>
        <sz val="11"/>
        <color theme="0"/>
        <rFont val="Calibri"/>
        <family val="2"/>
        <scheme val="minor"/>
      </rPr>
      <t>F</t>
    </r>
    <r>
      <rPr>
        <b/>
        <sz val="11"/>
        <color theme="0"/>
        <rFont val="Calibri"/>
        <family val="2"/>
        <scheme val="minor"/>
      </rPr>
      <t xml:space="preserve"> (rad)</t>
    </r>
  </si>
  <si>
    <r>
      <t>φ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(rad)</t>
    </r>
  </si>
  <si>
    <t>ω (rad/s)</t>
  </si>
  <si>
    <r>
      <rPr>
        <b/>
        <sz val="24"/>
        <color theme="7"/>
        <rFont val="Calibri"/>
        <family val="2"/>
        <scheme val="minor"/>
      </rPr>
      <t>1.</t>
    </r>
    <r>
      <rPr>
        <b/>
        <sz val="24"/>
        <color theme="0"/>
        <rFont val="Calibri"/>
        <family val="2"/>
        <scheme val="minor"/>
      </rPr>
      <t xml:space="preserve"> MRU: Cálculo de distancias.</t>
    </r>
  </si>
  <si>
    <r>
      <t>1.1. Cálculo del espacio final (s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</si>
  <si>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1.2. Cálculo del espacio inicial (s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</si>
  <si>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1.3. Cálculo de la velocidad (v)</t>
  </si>
  <si>
    <r>
      <t>1.4.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</si>
  <si>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1.5.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</si>
  <si>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rPr>
        <b/>
        <sz val="24"/>
        <color theme="7"/>
        <rFont val="Calibri"/>
        <family val="2"/>
        <scheme val="minor"/>
      </rPr>
      <t>2.</t>
    </r>
    <r>
      <rPr>
        <b/>
        <sz val="24"/>
        <color theme="0"/>
        <rFont val="Calibri"/>
        <family val="2"/>
        <scheme val="minor"/>
      </rPr>
      <t xml:space="preserve"> MRUA: Cálculo de distancias.</t>
    </r>
  </si>
  <si>
    <r>
      <t>2.1. Cálculo del espacio final (s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</si>
  <si>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2.2. Cálculo del espacio inicial (s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</si>
  <si>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t>2.3. Cálculo de la velocidad inicial (v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</si>
  <si>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2.4. Cálculo de la aceleración (a)</t>
  </si>
  <si>
    <r>
      <t>2.5.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</si>
  <si>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rPr>
        <b/>
        <sz val="24"/>
        <color theme="7"/>
        <rFont val="Calibri"/>
        <family val="2"/>
        <scheme val="minor"/>
      </rPr>
      <t>3.</t>
    </r>
    <r>
      <rPr>
        <b/>
        <sz val="24"/>
        <color theme="0"/>
        <rFont val="Calibri"/>
        <family val="2"/>
        <scheme val="minor"/>
      </rPr>
      <t xml:space="preserve"> MRUA: Cálculo de velocidades.</t>
    </r>
  </si>
  <si>
    <r>
      <t>3.1. Cálculo de la velocidad final (v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</si>
  <si>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3.2. Cálculo de la velocidad inicial (v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</si>
  <si>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3.3. Cálculo de la aceleración (a)</t>
  </si>
  <si>
    <r>
      <t>3.4.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</si>
  <si>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3.5.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</si>
  <si>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rPr>
        <b/>
        <sz val="24"/>
        <color theme="7"/>
        <rFont val="Calibri"/>
        <family val="2"/>
        <scheme val="minor"/>
      </rPr>
      <t>4.</t>
    </r>
    <r>
      <rPr>
        <b/>
        <sz val="24"/>
        <color theme="0"/>
        <rFont val="Calibri"/>
        <family val="2"/>
        <scheme val="minor"/>
      </rPr>
      <t xml:space="preserve"> MCU: Cálculo de ángulos.</t>
    </r>
  </si>
  <si>
    <r>
      <t>4.1. Cálculo del ángulo final (φ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</si>
  <si>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4.2. Cálculo del ángulo inicial (φ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</si>
  <si>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4.3. Cálculo de la velocidad angular (ω)</t>
  </si>
  <si>
    <r>
      <t>4.4.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</si>
  <si>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4.5.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</si>
  <si>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t>2.6.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</si>
  <si>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IR →</t>
  </si>
  <si>
    <r>
      <rPr>
        <b/>
        <sz val="14"/>
        <color theme="7"/>
        <rFont val="Calibri"/>
        <family val="2"/>
        <scheme val="minor"/>
      </rPr>
      <t xml:space="preserve">1. </t>
    </r>
    <r>
      <rPr>
        <b/>
        <sz val="14"/>
        <color theme="0"/>
        <rFont val="Calibri"/>
        <family val="2"/>
        <scheme val="minor"/>
      </rPr>
      <t>MRU: Cálculo de distancias.</t>
    </r>
  </si>
  <si>
    <r>
      <rPr>
        <b/>
        <sz val="14"/>
        <color theme="7"/>
        <rFont val="Calibri"/>
        <family val="2"/>
        <scheme val="minor"/>
      </rPr>
      <t xml:space="preserve">4. </t>
    </r>
    <r>
      <rPr>
        <b/>
        <sz val="14"/>
        <color theme="0"/>
        <rFont val="Calibri"/>
        <family val="2"/>
        <scheme val="minor"/>
      </rPr>
      <t>MCU: Cálculo de ángulos.</t>
    </r>
  </si>
  <si>
    <r>
      <rPr>
        <b/>
        <sz val="14"/>
        <color theme="7"/>
        <rFont val="Calibri"/>
        <family val="2"/>
        <scheme val="minor"/>
      </rPr>
      <t xml:space="preserve">2. </t>
    </r>
    <r>
      <rPr>
        <b/>
        <sz val="14"/>
        <color theme="0"/>
        <rFont val="Calibri"/>
        <family val="2"/>
        <scheme val="minor"/>
      </rPr>
      <t>MRUA: Cálculo de distancias.</t>
    </r>
  </si>
  <si>
    <r>
      <rPr>
        <b/>
        <sz val="14"/>
        <color theme="7"/>
        <rFont val="Calibri"/>
        <family val="2"/>
        <scheme val="minor"/>
      </rPr>
      <t xml:space="preserve">3. </t>
    </r>
    <r>
      <rPr>
        <b/>
        <sz val="14"/>
        <color theme="0"/>
        <rFont val="Calibri"/>
        <family val="2"/>
        <scheme val="minor"/>
      </rPr>
      <t>MRUA: Cálculo de velocidades.</t>
    </r>
  </si>
  <si>
    <r>
      <t>ω</t>
    </r>
    <r>
      <rPr>
        <b/>
        <vertAlign val="subscript"/>
        <sz val="11"/>
        <color theme="0"/>
        <rFont val="Calibri"/>
        <family val="2"/>
        <scheme val="minor"/>
      </rPr>
      <t>0</t>
    </r>
    <r>
      <rPr>
        <b/>
        <sz val="11"/>
        <color theme="0"/>
        <rFont val="Calibri"/>
        <family val="2"/>
        <scheme val="minor"/>
      </rPr>
      <t xml:space="preserve"> (rad/s)</t>
    </r>
  </si>
  <si>
    <r>
      <t>α (m/s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</si>
  <si>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t>α (rad/s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</si>
  <si>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t>ω</t>
    </r>
    <r>
      <rPr>
        <b/>
        <vertAlign val="subscript"/>
        <sz val="11"/>
        <color theme="0"/>
        <rFont val="Calibri"/>
        <family val="2"/>
        <scheme val="minor"/>
      </rPr>
      <t>F</t>
    </r>
    <r>
      <rPr>
        <b/>
        <sz val="11"/>
        <color theme="0"/>
        <rFont val="Calibri"/>
        <family val="2"/>
        <scheme val="minor"/>
      </rPr>
      <t xml:space="preserve"> (rad/s)</t>
    </r>
  </si>
  <si>
    <t>s (m)</t>
  </si>
  <si>
    <t>φ (rad)</t>
  </si>
  <si>
    <t>R (m)</t>
  </si>
  <si>
    <r>
      <t>s</t>
    </r>
    <r>
      <rPr>
        <b/>
        <sz val="11"/>
        <color theme="0"/>
        <rFont val="Calibri"/>
        <family val="2"/>
        <scheme val="minor"/>
      </rPr>
      <t xml:space="preserve"> (m)</t>
    </r>
  </si>
  <si>
    <r>
      <rPr>
        <b/>
        <sz val="11"/>
        <color rgb="FFC00000"/>
        <rFont val="Calibri"/>
        <family val="2"/>
        <scheme val="minor"/>
      </rPr>
      <t xml:space="preserve">(ROJO) </t>
    </r>
    <r>
      <rPr>
        <sz val="11"/>
        <color theme="1"/>
        <rFont val="Calibri"/>
        <family val="2"/>
        <scheme val="minor"/>
      </rPr>
      <t>El radio no puede ser negativo.</t>
    </r>
    <r>
      <rPr>
        <b/>
        <sz val="11"/>
        <color rgb="FF7030A0"/>
        <rFont val="Calibri"/>
        <family val="2"/>
        <scheme val="minor"/>
      </rPr>
      <t/>
    </r>
  </si>
  <si>
    <r>
      <rPr>
        <b/>
        <sz val="14"/>
        <color theme="7"/>
        <rFont val="Calibri"/>
        <family val="2"/>
        <scheme val="minor"/>
      </rPr>
      <t xml:space="preserve">5. </t>
    </r>
    <r>
      <rPr>
        <b/>
        <sz val="14"/>
        <color theme="0"/>
        <rFont val="Calibri"/>
        <family val="2"/>
        <scheme val="minor"/>
      </rPr>
      <t>MCU: Cálculo de frecuencias y periodos.</t>
    </r>
  </si>
  <si>
    <r>
      <rPr>
        <b/>
        <sz val="14"/>
        <color theme="7"/>
        <rFont val="Calibri"/>
        <family val="2"/>
        <scheme val="minor"/>
      </rPr>
      <t xml:space="preserve">6. </t>
    </r>
    <r>
      <rPr>
        <b/>
        <sz val="14"/>
        <color theme="0"/>
        <rFont val="Calibri"/>
        <family val="2"/>
        <scheme val="minor"/>
      </rPr>
      <t>MCUA: Cálculo de ángulos.</t>
    </r>
  </si>
  <si>
    <r>
      <rPr>
        <b/>
        <sz val="14"/>
        <color theme="7"/>
        <rFont val="Calibri"/>
        <family val="2"/>
        <scheme val="minor"/>
      </rPr>
      <t xml:space="preserve">7. </t>
    </r>
    <r>
      <rPr>
        <b/>
        <sz val="14"/>
        <color theme="0"/>
        <rFont val="Calibri"/>
        <family val="2"/>
        <scheme val="minor"/>
      </rPr>
      <t>MCUA: Cálculo de velocidades.</t>
    </r>
  </si>
  <si>
    <t>7.3. Cálculo de la aceleración angular (α)</t>
  </si>
  <si>
    <r>
      <rPr>
        <b/>
        <sz val="14"/>
        <color theme="7"/>
        <rFont val="Calibri"/>
        <family val="2"/>
        <scheme val="minor"/>
      </rPr>
      <t xml:space="preserve">8. </t>
    </r>
    <r>
      <rPr>
        <b/>
        <sz val="14"/>
        <color theme="0"/>
        <rFont val="Calibri"/>
        <family val="2"/>
        <scheme val="minor"/>
      </rPr>
      <t>MCU / MCUA: Magnitudes angulares y lineales.</t>
    </r>
  </si>
  <si>
    <r>
      <rPr>
        <b/>
        <sz val="24"/>
        <color theme="7"/>
        <rFont val="Calibri"/>
        <family val="2"/>
        <scheme val="minor"/>
      </rPr>
      <t>5.</t>
    </r>
    <r>
      <rPr>
        <b/>
        <sz val="24"/>
        <color theme="0"/>
        <rFont val="Calibri"/>
        <family val="2"/>
        <scheme val="minor"/>
      </rPr>
      <t xml:space="preserve"> MCU: Cálculo de frecuencias y periodos.</t>
    </r>
  </si>
  <si>
    <t>5.1. Cálculo de la frecuencia (f) a partir del periodo</t>
  </si>
  <si>
    <r>
      <t>f (s</t>
    </r>
    <r>
      <rPr>
        <b/>
        <vertAlign val="superscript"/>
        <sz val="11"/>
        <color theme="0"/>
        <rFont val="Calibri"/>
        <family val="2"/>
        <scheme val="minor"/>
      </rPr>
      <t>-1</t>
    </r>
    <r>
      <rPr>
        <b/>
        <sz val="11"/>
        <color theme="0"/>
        <rFont val="Calibri"/>
        <family val="2"/>
        <scheme val="minor"/>
      </rPr>
      <t>)</t>
    </r>
  </si>
  <si>
    <t>T (s)</t>
  </si>
  <si>
    <t>5.2. Cálculo del periodo (T) a partir de la frecuencia</t>
  </si>
  <si>
    <t>5.3. Cálculo de la frecuencia (f) a partir de la velocidad angular</t>
  </si>
  <si>
    <t>5.4. Cálculo del periodo (T) a partir de la velocidad angular</t>
  </si>
  <si>
    <t>5.5. Cálculo de la velocidad angular (ω)</t>
  </si>
  <si>
    <r>
      <rPr>
        <b/>
        <sz val="11"/>
        <color rgb="FFC00000"/>
        <rFont val="Calibri"/>
        <family val="2"/>
        <scheme val="minor"/>
      </rPr>
      <t xml:space="preserve">(ROJO) </t>
    </r>
    <r>
      <rPr>
        <sz val="11"/>
        <color theme="1"/>
        <rFont val="Calibri"/>
        <family val="2"/>
        <scheme val="minor"/>
      </rPr>
      <t>El periodo y la frecuencia no pueden ser negativos.</t>
    </r>
  </si>
  <si>
    <r>
      <rPr>
        <b/>
        <sz val="24"/>
        <color theme="7"/>
        <rFont val="Calibri"/>
        <family val="2"/>
        <scheme val="minor"/>
      </rPr>
      <t>6.</t>
    </r>
    <r>
      <rPr>
        <b/>
        <sz val="24"/>
        <color theme="0"/>
        <rFont val="Calibri"/>
        <family val="2"/>
        <scheme val="minor"/>
      </rPr>
      <t xml:space="preserve"> MCUA: Cálculo de ángulos.</t>
    </r>
  </si>
  <si>
    <r>
      <t>6.1. Cálculo del ángulo final (φ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</si>
  <si>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6.2. Cálculo del ángulo inicial (φ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</si>
  <si>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t>6.3. Cálculo de la velocidad angular inicial (ω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</si>
  <si>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t>6.4. Cálculo de la aceleración angular (α)</t>
  </si>
  <si>
    <r>
      <t>6.5.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</si>
  <si>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6.6.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</si>
  <si>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rPr>
        <b/>
        <sz val="24"/>
        <color theme="7"/>
        <rFont val="Calibri"/>
        <family val="2"/>
        <scheme val="minor"/>
      </rPr>
      <t>7.</t>
    </r>
    <r>
      <rPr>
        <b/>
        <sz val="24"/>
        <color theme="0"/>
        <rFont val="Calibri"/>
        <family val="2"/>
        <scheme val="minor"/>
      </rPr>
      <t xml:space="preserve"> MCUA: Cálculo de velocidades.</t>
    </r>
  </si>
  <si>
    <r>
      <t>7.1. Cálculo de la velocidad angular final (ω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</si>
  <si>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7.2. Cálculo de la velocidad angular inicial (ω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</si>
  <si>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t>7.4. Cálculo del tiempo final (t</t>
    </r>
    <r>
      <rPr>
        <b/>
        <vertAlign val="subscript"/>
        <sz val="12"/>
        <color theme="9" tint="-0.499984740745262"/>
        <rFont val="Calibri"/>
        <family val="2"/>
        <scheme val="minor"/>
      </rPr>
      <t>F</t>
    </r>
    <r>
      <rPr>
        <b/>
        <sz val="12"/>
        <color theme="9" tint="-0.499984740745262"/>
        <rFont val="Calibri"/>
        <family val="2"/>
        <scheme val="minor"/>
      </rPr>
      <t>)</t>
    </r>
  </si>
  <si>
    <r>
      <t>7.5. Cálculo del tiempo inicial (t</t>
    </r>
    <r>
      <rPr>
        <b/>
        <vertAlign val="subscript"/>
        <sz val="12"/>
        <color theme="9" tint="-0.499984740745262"/>
        <rFont val="Calibri"/>
        <family val="2"/>
        <scheme val="minor"/>
      </rPr>
      <t>0</t>
    </r>
    <r>
      <rPr>
        <b/>
        <sz val="12"/>
        <color theme="9" tint="-0.499984740745262"/>
        <rFont val="Calibri"/>
        <family val="2"/>
        <scheme val="minor"/>
      </rPr>
      <t>)</t>
    </r>
  </si>
  <si>
    <r>
      <rPr>
        <b/>
        <sz val="24"/>
        <color theme="7"/>
        <rFont val="Calibri"/>
        <family val="2"/>
        <scheme val="minor"/>
      </rPr>
      <t>8.</t>
    </r>
    <r>
      <rPr>
        <b/>
        <sz val="24"/>
        <color theme="0"/>
        <rFont val="Calibri"/>
        <family val="2"/>
        <scheme val="minor"/>
      </rPr>
      <t xml:space="preserve"> MCU / MCUA: Magnitudes angulares y lineales.</t>
    </r>
  </si>
  <si>
    <t>8.1. Cálculo del espacio (s)</t>
  </si>
  <si>
    <t>8.2. Cálculo del ángulo (φ)</t>
  </si>
  <si>
    <t>8.3. Cálculo del radio (R) a partir del espacio y ángulo</t>
  </si>
  <si>
    <t>8.4. Cálculo de la velocidad lineal (v)</t>
  </si>
  <si>
    <t>8.5. Cálculo de la velocidad angular (ω)</t>
  </si>
  <si>
    <t>8.6. Cálculo del radio (R) a partir de las velocidades</t>
  </si>
  <si>
    <t>8.7. Cálculo de la aceleración lineal (a)</t>
  </si>
  <si>
    <t>8.8. Cálculo de la aceleración angular (α)</t>
  </si>
  <si>
    <t>8.9. Cálculo del radio (R) a partir de las aceleraciones</t>
  </si>
  <si>
    <r>
      <rPr>
        <b/>
        <sz val="24"/>
        <color theme="0"/>
        <rFont val="Calibri"/>
        <family val="2"/>
        <scheme val="minor"/>
      </rPr>
      <t>←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4"/>
        <color theme="0"/>
        <rFont val="Calibri"/>
        <family val="2"/>
        <scheme val="minor"/>
      </rPr>
      <t>VOLVER</t>
    </r>
  </si>
  <si>
    <r>
      <rPr>
        <b/>
        <sz val="10"/>
        <color theme="5" tint="-0.249977111117893"/>
        <rFont val="Calibri"/>
        <family val="2"/>
        <scheme val="minor"/>
      </rPr>
      <t xml:space="preserve">1.1. </t>
    </r>
    <r>
      <rPr>
        <sz val="10"/>
        <color theme="1"/>
        <rFont val="Calibri Light"/>
        <family val="2"/>
        <scheme val="major"/>
      </rPr>
      <t>Cálculo del espacio final (s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</si>
  <si>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>4.1.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del ángulo final (φ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</si>
  <si>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7.1. </t>
    </r>
    <r>
      <rPr>
        <sz val="10"/>
        <color theme="1"/>
        <rFont val="Calibri Light"/>
        <family val="2"/>
        <scheme val="major"/>
      </rPr>
      <t>Cálculo de la velocidad angular final (ω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</si>
  <si>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5" tint="-0.249977111117893"/>
        <rFont val="Calibri"/>
        <family val="2"/>
        <scheme val="minor"/>
      </rPr>
      <t xml:space="preserve">1.2. </t>
    </r>
    <r>
      <rPr>
        <sz val="10"/>
        <color theme="1"/>
        <rFont val="Calibri Light"/>
        <family val="2"/>
        <scheme val="major"/>
      </rPr>
      <t>Cálculo del espacio inicial (s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</si>
  <si>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>4.2.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del ángulo inicial (φ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</si>
  <si>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7.2. </t>
    </r>
    <r>
      <rPr>
        <sz val="10"/>
        <color theme="1"/>
        <rFont val="Calibri Light"/>
        <family val="2"/>
        <scheme val="major"/>
      </rPr>
      <t>Cálculo de la velocidad angular inicial (ω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</si>
  <si>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5" tint="-0.249977111117893"/>
        <rFont val="Calibri"/>
        <family val="2"/>
        <scheme val="minor"/>
      </rPr>
      <t xml:space="preserve">1.3. </t>
    </r>
    <r>
      <rPr>
        <sz val="10"/>
        <color theme="1"/>
        <rFont val="Calibri Light"/>
        <family val="2"/>
        <scheme val="major"/>
      </rPr>
      <t>Cálculo de la velocidad (v)</t>
    </r>
  </si>
  <si>
    <r>
      <rPr>
        <b/>
        <sz val="10"/>
        <color rgb="FFCC00CC"/>
        <rFont val="Calibri"/>
        <family val="2"/>
        <scheme val="minor"/>
      </rPr>
      <t xml:space="preserve">4.3. </t>
    </r>
    <r>
      <rPr>
        <sz val="10"/>
        <color theme="1"/>
        <rFont val="Calibri Light"/>
        <family val="2"/>
        <scheme val="major"/>
      </rPr>
      <t>Cálculo de la velocidad angular (ω)</t>
    </r>
  </si>
  <si>
    <r>
      <rPr>
        <b/>
        <sz val="10"/>
        <color rgb="FF009999"/>
        <rFont val="Calibri"/>
        <family val="2"/>
        <scheme val="minor"/>
      </rPr>
      <t>7.3.</t>
    </r>
    <r>
      <rPr>
        <sz val="10"/>
        <color rgb="FF009999"/>
        <rFont val="Calibri Light"/>
        <family val="2"/>
        <scheme val="major"/>
      </rPr>
      <t xml:space="preserve"> </t>
    </r>
    <r>
      <rPr>
        <sz val="10"/>
        <color theme="1"/>
        <rFont val="Calibri Light"/>
        <family val="2"/>
        <scheme val="major"/>
      </rPr>
      <t>Cálculo de la aceleración angular (α)</t>
    </r>
  </si>
  <si>
    <r>
      <rPr>
        <b/>
        <sz val="10"/>
        <color theme="5" tint="-0.249977111117893"/>
        <rFont val="Calibri"/>
        <family val="2"/>
        <scheme val="minor"/>
      </rPr>
      <t>1.4.</t>
    </r>
    <r>
      <rPr>
        <sz val="10"/>
        <color theme="1"/>
        <rFont val="Calibri Light"/>
        <family val="2"/>
        <scheme val="major"/>
      </rPr>
      <t xml:space="preserve"> 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</si>
  <si>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>4.4.</t>
    </r>
    <r>
      <rPr>
        <sz val="10"/>
        <color rgb="FFCC00CC"/>
        <rFont val="Calibri Light"/>
        <family val="2"/>
        <scheme val="major"/>
      </rPr>
      <t xml:space="preserve"> </t>
    </r>
    <r>
      <rPr>
        <sz val="10"/>
        <color theme="1"/>
        <rFont val="Calibri Light"/>
        <family val="2"/>
        <scheme val="major"/>
      </rPr>
      <t>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</si>
  <si>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7.4. </t>
    </r>
    <r>
      <rPr>
        <sz val="10"/>
        <color theme="1"/>
        <rFont val="Calibri Light"/>
        <family val="2"/>
        <scheme val="major"/>
      </rPr>
      <t>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</si>
  <si>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5" tint="-0.249977111117893"/>
        <rFont val="Calibri"/>
        <family val="2"/>
        <scheme val="minor"/>
      </rPr>
      <t xml:space="preserve">1.5. </t>
    </r>
    <r>
      <rPr>
        <sz val="10"/>
        <color theme="1"/>
        <rFont val="Calibri Light"/>
        <family val="2"/>
        <scheme val="major"/>
      </rPr>
      <t>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</si>
  <si>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 xml:space="preserve">4.5. </t>
    </r>
    <r>
      <rPr>
        <sz val="10"/>
        <color theme="1"/>
        <rFont val="Calibri Light"/>
        <family val="2"/>
        <scheme val="major"/>
      </rPr>
      <t>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</si>
  <si>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>7.5.</t>
    </r>
    <r>
      <rPr>
        <sz val="10"/>
        <color rgb="FF009999"/>
        <rFont val="Calibri Light"/>
        <family val="2"/>
        <scheme val="major"/>
      </rPr>
      <t xml:space="preserve"> </t>
    </r>
    <r>
      <rPr>
        <sz val="10"/>
        <color theme="1"/>
        <rFont val="Calibri Light"/>
        <family val="2"/>
        <scheme val="major"/>
      </rPr>
      <t>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</si>
  <si>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8" tint="-0.249977111117893"/>
        <rFont val="Calibri"/>
        <family val="2"/>
        <scheme val="minor"/>
      </rPr>
      <t xml:space="preserve">2.1. </t>
    </r>
    <r>
      <rPr>
        <sz val="10"/>
        <color theme="1"/>
        <rFont val="Calibri Light"/>
        <family val="2"/>
        <scheme val="major"/>
      </rPr>
      <t>Cálculo del espacio final (s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</si>
  <si>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>5.1.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 la frecuencia (f) a partir del periodo</t>
    </r>
  </si>
  <si>
    <r>
      <rPr>
        <b/>
        <sz val="10"/>
        <color rgb="FF996633"/>
        <rFont val="Calibri"/>
        <family val="2"/>
        <scheme val="minor"/>
      </rPr>
      <t xml:space="preserve">8.1. </t>
    </r>
    <r>
      <rPr>
        <sz val="10"/>
        <color theme="1"/>
        <rFont val="Calibri Light"/>
        <family val="2"/>
        <scheme val="major"/>
      </rPr>
      <t>Cálculo del espacio (s)</t>
    </r>
  </si>
  <si>
    <r>
      <rPr>
        <b/>
        <sz val="10"/>
        <color theme="8" tint="-0.249977111117893"/>
        <rFont val="Calibri"/>
        <family val="2"/>
        <scheme val="minor"/>
      </rPr>
      <t xml:space="preserve">2.2. </t>
    </r>
    <r>
      <rPr>
        <sz val="10"/>
        <color theme="1"/>
        <rFont val="Calibri Light"/>
        <family val="2"/>
        <scheme val="major"/>
      </rPr>
      <t>Cálculo del espacio inicial (s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</si>
  <si>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>5.2.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del periodo (T) a partir de la frecuencia</t>
    </r>
  </si>
  <si>
    <r>
      <rPr>
        <b/>
        <sz val="10"/>
        <color rgb="FF996633"/>
        <rFont val="Calibri"/>
        <family val="2"/>
        <scheme val="minor"/>
      </rPr>
      <t xml:space="preserve">8.2. </t>
    </r>
    <r>
      <rPr>
        <sz val="10"/>
        <color theme="1"/>
        <rFont val="Calibri Light"/>
        <family val="2"/>
        <scheme val="major"/>
      </rPr>
      <t>Cálculo del ángulo (φ)</t>
    </r>
  </si>
  <si>
    <r>
      <rPr>
        <b/>
        <sz val="10"/>
        <color theme="8" tint="-0.249977111117893"/>
        <rFont val="Calibri"/>
        <family val="2"/>
        <scheme val="minor"/>
      </rPr>
      <t xml:space="preserve">2.3. </t>
    </r>
    <r>
      <rPr>
        <sz val="10"/>
        <color theme="1"/>
        <rFont val="Calibri Light"/>
        <family val="2"/>
        <scheme val="major"/>
      </rPr>
      <t>Cálculo de la velocidad inicial (v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</si>
  <si>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 xml:space="preserve">5.3. </t>
    </r>
    <r>
      <rPr>
        <sz val="10"/>
        <color theme="1"/>
        <rFont val="Calibri Light"/>
        <family val="2"/>
        <scheme val="major"/>
      </rPr>
      <t>Cálculo de la frecuencia (f) a partir de la velocidad angular</t>
    </r>
  </si>
  <si>
    <r>
      <rPr>
        <b/>
        <sz val="10"/>
        <color rgb="FF996633"/>
        <rFont val="Calibri"/>
        <family val="2"/>
        <scheme val="minor"/>
      </rPr>
      <t xml:space="preserve">8.3. </t>
    </r>
    <r>
      <rPr>
        <sz val="10"/>
        <color theme="1"/>
        <rFont val="Calibri Light"/>
        <family val="2"/>
        <scheme val="major"/>
      </rPr>
      <t>Cálculo del radio (R) a partir del espacio y ángulo</t>
    </r>
  </si>
  <si>
    <r>
      <rPr>
        <b/>
        <sz val="10"/>
        <color theme="8" tint="-0.249977111117893"/>
        <rFont val="Calibri"/>
        <family val="2"/>
        <scheme val="minor"/>
      </rPr>
      <t xml:space="preserve">2.4. </t>
    </r>
    <r>
      <rPr>
        <sz val="10"/>
        <color theme="1"/>
        <rFont val="Calibri Light"/>
        <family val="2"/>
        <scheme val="major"/>
      </rPr>
      <t>Cálculo de la aceleración (a)</t>
    </r>
  </si>
  <si>
    <r>
      <rPr>
        <b/>
        <sz val="10"/>
        <color rgb="FFCC00CC"/>
        <rFont val="Calibri"/>
        <family val="2"/>
        <scheme val="minor"/>
      </rPr>
      <t xml:space="preserve">5.4. </t>
    </r>
    <r>
      <rPr>
        <sz val="10"/>
        <color theme="1"/>
        <rFont val="Calibri Light"/>
        <family val="2"/>
        <scheme val="major"/>
      </rPr>
      <t>Cálculo del periodo (T) a partir de la velocidad angular</t>
    </r>
  </si>
  <si>
    <r>
      <rPr>
        <b/>
        <sz val="10"/>
        <color rgb="FF996633"/>
        <rFont val="Calibri"/>
        <family val="2"/>
        <scheme val="minor"/>
      </rPr>
      <t xml:space="preserve">8.4. </t>
    </r>
    <r>
      <rPr>
        <sz val="10"/>
        <color theme="1"/>
        <rFont val="Calibri Light"/>
        <family val="2"/>
        <scheme val="major"/>
      </rPr>
      <t>Cálculo de la velocidad lineal (v)</t>
    </r>
  </si>
  <si>
    <r>
      <rPr>
        <b/>
        <sz val="10"/>
        <color theme="8" tint="-0.249977111117893"/>
        <rFont val="Calibri"/>
        <family val="2"/>
        <scheme val="minor"/>
      </rPr>
      <t xml:space="preserve">2.5. </t>
    </r>
    <r>
      <rPr>
        <sz val="10"/>
        <color theme="1"/>
        <rFont val="Calibri Light"/>
        <family val="2"/>
        <scheme val="major"/>
      </rPr>
      <t>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</si>
  <si>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CC00CC"/>
        <rFont val="Calibri"/>
        <family val="2"/>
        <scheme val="minor"/>
      </rPr>
      <t xml:space="preserve">5.5. </t>
    </r>
    <r>
      <rPr>
        <sz val="10"/>
        <color theme="1"/>
        <rFont val="Calibri Light"/>
        <family val="2"/>
        <scheme val="major"/>
      </rPr>
      <t>Cálculo de la velocidad angular (ω)</t>
    </r>
  </si>
  <si>
    <r>
      <rPr>
        <b/>
        <sz val="10"/>
        <color rgb="FF996633"/>
        <rFont val="Calibri"/>
        <family val="2"/>
        <scheme val="minor"/>
      </rPr>
      <t>8.5.</t>
    </r>
    <r>
      <rPr>
        <b/>
        <sz val="10"/>
        <color theme="8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 la velocidad angular (ω)</t>
    </r>
  </si>
  <si>
    <r>
      <rPr>
        <b/>
        <sz val="10"/>
        <color theme="8" tint="-0.249977111117893"/>
        <rFont val="Calibri"/>
        <family val="2"/>
        <scheme val="minor"/>
      </rPr>
      <t xml:space="preserve">2.6. </t>
    </r>
    <r>
      <rPr>
        <sz val="10"/>
        <color theme="1"/>
        <rFont val="Calibri Light"/>
        <family val="2"/>
        <scheme val="major"/>
      </rPr>
      <t>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</si>
  <si>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996633"/>
        <rFont val="Calibri"/>
        <family val="2"/>
        <scheme val="minor"/>
      </rPr>
      <t>8.6.</t>
    </r>
    <r>
      <rPr>
        <b/>
        <sz val="10"/>
        <color theme="8" tint="-0.249977111117893"/>
        <rFont val="Calibri"/>
        <family val="2"/>
        <scheme val="minor"/>
      </rPr>
      <t xml:space="preserve"> </t>
    </r>
    <r>
      <rPr>
        <sz val="10"/>
        <color theme="1"/>
        <rFont val="Calibri Light"/>
        <family val="2"/>
        <scheme val="major"/>
      </rPr>
      <t>Cálculo del radio (R) a partir de las velocidades</t>
    </r>
  </si>
  <si>
    <r>
      <rPr>
        <b/>
        <sz val="10"/>
        <color theme="8" tint="-0.249977111117893"/>
        <rFont val="Calibri"/>
        <family val="2"/>
        <scheme val="minor"/>
      </rPr>
      <t xml:space="preserve">3.1. </t>
    </r>
    <r>
      <rPr>
        <sz val="10"/>
        <color theme="1"/>
        <rFont val="Calibri Light"/>
        <family val="2"/>
        <scheme val="major"/>
      </rPr>
      <t>Cálculo de la velocidad final (v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</si>
  <si>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6.2. </t>
    </r>
    <r>
      <rPr>
        <sz val="10"/>
        <color theme="1"/>
        <rFont val="Calibri Light"/>
        <family val="2"/>
        <scheme val="major"/>
      </rPr>
      <t>Cálculo del ángulo inicial (φ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</si>
  <si>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996633"/>
        <rFont val="Calibri"/>
        <family val="2"/>
        <scheme val="minor"/>
      </rPr>
      <t xml:space="preserve">8.9. </t>
    </r>
    <r>
      <rPr>
        <sz val="10"/>
        <color theme="1"/>
        <rFont val="Calibri Light"/>
        <family val="2"/>
        <scheme val="major"/>
      </rPr>
      <t>Cálculo del radio (R) a partir de las aceleraciones</t>
    </r>
  </si>
  <si>
    <r>
      <rPr>
        <b/>
        <sz val="10"/>
        <color theme="8" tint="-0.249977111117893"/>
        <rFont val="Calibri"/>
        <family val="2"/>
        <scheme val="minor"/>
      </rPr>
      <t xml:space="preserve">3.2. </t>
    </r>
    <r>
      <rPr>
        <sz val="10"/>
        <color theme="1"/>
        <rFont val="Calibri Light"/>
        <family val="2"/>
        <scheme val="major"/>
      </rPr>
      <t>Cálculo de la velocidad inicial (v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</si>
  <si>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6.3. </t>
    </r>
    <r>
      <rPr>
        <sz val="10"/>
        <color theme="1"/>
        <rFont val="Calibri Light"/>
        <family val="2"/>
        <scheme val="major"/>
      </rPr>
      <t>Cálculo de la velocidad angular inicial (ω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</si>
  <si>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8" tint="-0.249977111117893"/>
        <rFont val="Calibri"/>
        <family val="2"/>
        <scheme val="minor"/>
      </rPr>
      <t>3.3.</t>
    </r>
    <r>
      <rPr>
        <sz val="10"/>
        <color theme="1"/>
        <rFont val="Calibri Light"/>
        <family val="2"/>
        <scheme val="major"/>
      </rPr>
      <t xml:space="preserve"> Cálculo de la aceleración (a)</t>
    </r>
  </si>
  <si>
    <r>
      <rPr>
        <b/>
        <sz val="10"/>
        <color rgb="FF009999"/>
        <rFont val="Calibri"/>
        <family val="2"/>
        <scheme val="minor"/>
      </rPr>
      <t xml:space="preserve">6.4. </t>
    </r>
    <r>
      <rPr>
        <sz val="10"/>
        <color theme="1"/>
        <rFont val="Calibri Light"/>
        <family val="2"/>
        <scheme val="major"/>
      </rPr>
      <t>Cálculo de la aceleración angular (α)</t>
    </r>
  </si>
  <si>
    <r>
      <rPr>
        <b/>
        <sz val="10"/>
        <color theme="8" tint="-0.249977111117893"/>
        <rFont val="Calibri"/>
        <family val="2"/>
        <scheme val="minor"/>
      </rPr>
      <t xml:space="preserve">3.4. </t>
    </r>
    <r>
      <rPr>
        <sz val="10"/>
        <color theme="1"/>
        <rFont val="Calibri Light"/>
        <family val="2"/>
        <scheme val="major"/>
      </rPr>
      <t>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</si>
  <si>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6.5. </t>
    </r>
    <r>
      <rPr>
        <sz val="10"/>
        <color theme="1"/>
        <rFont val="Calibri Light"/>
        <family val="2"/>
        <scheme val="major"/>
      </rPr>
      <t>Cálculo del tiempo final (t</t>
    </r>
    <r>
      <rPr>
        <vertAlign val="subscript"/>
        <sz val="10"/>
        <color theme="1"/>
        <rFont val="Calibri Light"/>
        <family val="2"/>
        <scheme val="major"/>
      </rPr>
      <t>F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</si>
  <si>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theme="8" tint="-0.249977111117893"/>
        <rFont val="Calibri"/>
        <family val="2"/>
        <scheme val="minor"/>
      </rPr>
      <t>3.5.</t>
    </r>
    <r>
      <rPr>
        <sz val="10"/>
        <color theme="1"/>
        <rFont val="Calibri Light"/>
        <family val="2"/>
        <scheme val="major"/>
      </rPr>
      <t xml:space="preserve"> 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</si>
  <si>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0"/>
        <color rgb="FF009999"/>
        <rFont val="Calibri"/>
        <family val="2"/>
        <scheme val="minor"/>
      </rPr>
      <t xml:space="preserve">6.6. </t>
    </r>
    <r>
      <rPr>
        <sz val="10"/>
        <color theme="1"/>
        <rFont val="Calibri Light"/>
        <family val="2"/>
        <scheme val="major"/>
      </rPr>
      <t>Cálculo del tiempo inicial (t</t>
    </r>
    <r>
      <rPr>
        <vertAlign val="subscript"/>
        <sz val="10"/>
        <color theme="1"/>
        <rFont val="Calibri Light"/>
        <family val="2"/>
        <scheme val="major"/>
      </rPr>
      <t>0</t>
    </r>
    <r>
      <rPr>
        <sz val="10"/>
        <color theme="1"/>
        <rFont val="Calibri Light"/>
        <family val="2"/>
        <scheme val="major"/>
      </rPr>
      <t>)</t>
    </r>
  </si>
  <si>
    <r>
      <rPr>
        <b/>
        <sz val="11"/>
        <color rgb="FF009999"/>
        <rFont val="Calibri"/>
        <family val="2"/>
        <scheme val="minor"/>
      </rPr>
      <t xml:space="preserve">6.1. </t>
    </r>
    <r>
      <rPr>
        <sz val="11"/>
        <color theme="1"/>
        <rFont val="Calibri Light"/>
        <family val="2"/>
        <scheme val="major"/>
      </rPr>
      <t>Cálculo del ángulo final (φ</t>
    </r>
    <r>
      <rPr>
        <vertAlign val="subscript"/>
        <sz val="11"/>
        <color theme="1"/>
        <rFont val="Calibri Light"/>
        <family val="2"/>
        <scheme val="major"/>
      </rPr>
      <t>F</t>
    </r>
    <r>
      <rPr>
        <sz val="11"/>
        <color theme="1"/>
        <rFont val="Calibri Light"/>
        <family val="2"/>
        <scheme val="major"/>
      </rPr>
      <t>)</t>
    </r>
  </si>
  <si>
    <r>
      <rPr>
        <b/>
        <sz val="11"/>
        <color rgb="FF996633"/>
        <rFont val="Calibri"/>
        <family val="2"/>
        <scheme val="minor"/>
      </rPr>
      <t>8.7.</t>
    </r>
    <r>
      <rPr>
        <b/>
        <sz val="11"/>
        <color theme="8" tint="-0.249977111117893"/>
        <rFont val="Calibri"/>
        <family val="2"/>
        <scheme val="minor"/>
      </rPr>
      <t xml:space="preserve"> </t>
    </r>
    <r>
      <rPr>
        <sz val="11"/>
        <color theme="1"/>
        <rFont val="Calibri Light"/>
        <family val="2"/>
        <scheme val="major"/>
      </rPr>
      <t>Cálculo de la aceleración lineal (a)</t>
    </r>
  </si>
  <si>
    <r>
      <rPr>
        <b/>
        <sz val="11"/>
        <color rgb="FF996633"/>
        <rFont val="Calibri"/>
        <family val="2"/>
        <scheme val="minor"/>
      </rPr>
      <t xml:space="preserve">8.8. </t>
    </r>
    <r>
      <rPr>
        <sz val="11"/>
        <color theme="1"/>
        <rFont val="Calibri Light"/>
        <family val="2"/>
        <scheme val="major"/>
      </rPr>
      <t>Cálculo de la aceleración angular (α)</t>
    </r>
  </si>
  <si>
    <r>
      <rPr>
        <b/>
        <sz val="10"/>
        <color theme="1"/>
        <rFont val="Calibri"/>
        <family val="2"/>
        <scheme val="minor"/>
      </rPr>
      <t>CONTRASEÑA PARA DESBLOQUEAR HOJAS Y LIBRO</t>
    </r>
    <r>
      <rPr>
        <sz val="10"/>
        <color theme="1"/>
        <rFont val="Calibri"/>
        <family val="2"/>
        <scheme val="minor"/>
      </rPr>
      <t xml:space="preserve">
</t>
    </r>
    <r>
      <rPr>
        <sz val="20"/>
        <color theme="1"/>
        <rFont val="Calibri Light"/>
        <family val="2"/>
        <scheme val="major"/>
      </rPr>
      <t>unomolarfyq</t>
    </r>
  </si>
  <si>
    <r>
      <rPr>
        <sz val="16"/>
        <rFont val="Calibri Light"/>
        <family val="2"/>
        <scheme val="major"/>
      </rPr>
      <t>FÓRMULAS DE FÍSICA</t>
    </r>
    <r>
      <rPr>
        <b/>
        <sz val="20"/>
        <rFont val="Calibri"/>
        <family val="2"/>
        <scheme val="minor"/>
      </rPr>
      <t xml:space="preserve">
</t>
    </r>
    <r>
      <rPr>
        <b/>
        <sz val="24"/>
        <rFont val="Calibri"/>
        <family val="2"/>
        <scheme val="minor"/>
      </rPr>
      <t>CINEMÁTICA</t>
    </r>
  </si>
  <si>
    <r>
      <rPr>
        <b/>
        <sz val="12"/>
        <color theme="7" tint="-0.499984740745262"/>
        <rFont val="Calibri"/>
        <family val="2"/>
        <scheme val="minor"/>
      </rPr>
      <t>INSTRUCCIONES DE USO</t>
    </r>
    <r>
      <rPr>
        <b/>
        <sz val="10"/>
        <rFont val="Calibri"/>
        <family val="2"/>
        <scheme val="minor"/>
      </rPr>
      <t xml:space="preserve">
</t>
    </r>
    <r>
      <rPr>
        <b/>
        <sz val="9"/>
        <rFont val="Calibri"/>
        <family val="2"/>
        <scheme val="minor"/>
      </rPr>
      <t>❶</t>
    </r>
    <r>
      <rPr>
        <sz val="10"/>
        <rFont val="Calibri Light"/>
        <family val="2"/>
        <scheme val="major"/>
      </rPr>
      <t xml:space="preserve">Utiliza los hipervínculos </t>
    </r>
    <r>
      <rPr>
        <i/>
        <sz val="10"/>
        <color theme="7" tint="-0.499984740745262"/>
        <rFont val="Calibri Light"/>
        <family val="2"/>
        <scheme val="major"/>
      </rPr>
      <t>IR →</t>
    </r>
    <r>
      <rPr>
        <sz val="10"/>
        <rFont val="Calibri Light"/>
        <family val="2"/>
        <scheme val="major"/>
      </rPr>
      <t xml:space="preserve"> para desplazarte a un cálculo determinado.
</t>
    </r>
    <r>
      <rPr>
        <b/>
        <sz val="9"/>
        <rFont val="Calibri"/>
        <family val="2"/>
        <scheme val="minor"/>
      </rPr>
      <t>❷</t>
    </r>
    <r>
      <rPr>
        <sz val="10"/>
        <rFont val="Calibri Light"/>
        <family val="2"/>
        <scheme val="major"/>
      </rPr>
      <t xml:space="preserve">Escribe en los huecos grises y anota la solución.
</t>
    </r>
    <r>
      <rPr>
        <b/>
        <sz val="9"/>
        <rFont val="Calibri"/>
        <family val="2"/>
        <scheme val="minor"/>
      </rPr>
      <t>❸</t>
    </r>
    <r>
      <rPr>
        <sz val="10"/>
        <rFont val="Calibri Light"/>
        <family val="2"/>
        <scheme val="major"/>
      </rPr>
      <t xml:space="preserve">Haz click en </t>
    </r>
    <r>
      <rPr>
        <i/>
        <sz val="10"/>
        <color theme="7" tint="-0.499984740745262"/>
        <rFont val="Calibri Light"/>
        <family val="2"/>
        <scheme val="major"/>
      </rPr>
      <t xml:space="preserve">← VOLVER </t>
    </r>
    <r>
      <rPr>
        <sz val="10"/>
        <rFont val="Calibri Light"/>
        <family val="2"/>
        <scheme val="major"/>
      </rPr>
      <t>cuando desees regresar a esta hoja.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</si>
</sst>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sz val="12"/>
      <color theme="9" tint="-0.499984740745262"/>
      <name val="Calibri"/>
      <family val="2"/>
      <scheme val="minor"/>
    </font>
    <font>
      <b/>
      <vertAlign val="subscript"/>
      <sz val="12"/>
      <color theme="9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7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vertAlign val="subscript"/>
      <sz val="10"/>
      <color theme="1"/>
      <name val="Calibri Light"/>
      <family val="2"/>
      <scheme val="major"/>
    </font>
    <font>
      <b/>
      <sz val="10"/>
      <color theme="9"/>
      <name val="Calibri"/>
      <family val="2"/>
      <scheme val="minor"/>
    </font>
    <font>
      <b/>
      <sz val="10"/>
      <color rgb="FFCC00CC"/>
      <name val="Calibri"/>
      <family val="2"/>
      <scheme val="minor"/>
    </font>
    <font>
      <b/>
      <sz val="10"/>
      <color rgb="FF009999"/>
      <name val="Calibri"/>
      <family val="2"/>
      <scheme val="minor"/>
    </font>
    <font>
      <sz val="10"/>
      <color rgb="FF009999"/>
      <name val="Calibri Light"/>
      <family val="2"/>
      <scheme val="major"/>
    </font>
    <font>
      <sz val="10"/>
      <color rgb="FFCC00CC"/>
      <name val="Calibri Light"/>
      <family val="2"/>
      <scheme val="major"/>
    </font>
    <font>
      <b/>
      <sz val="10"/>
      <color theme="8" tint="-0.249977111117893"/>
      <name val="Calibri"/>
      <family val="2"/>
      <scheme val="minor"/>
    </font>
    <font>
      <b/>
      <sz val="10"/>
      <color rgb="FF99663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rgb="FF009999"/>
      <name val="Calibri"/>
      <family val="2"/>
      <scheme val="minor"/>
    </font>
    <font>
      <vertAlign val="subscript"/>
      <sz val="11"/>
      <color theme="1"/>
      <name val="Calibri Light"/>
      <family val="2"/>
      <scheme val="major"/>
    </font>
    <font>
      <b/>
      <sz val="11"/>
      <color rgb="FF99663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6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9"/>
      <name val="Calibri"/>
      <family val="2"/>
      <scheme val="minor"/>
    </font>
    <font>
      <i/>
      <sz val="10"/>
      <color theme="7" tint="-0.499984740745262"/>
      <name val="Calibri Light"/>
      <family val="2"/>
      <scheme val="major"/>
    </font>
    <font>
      <b/>
      <sz val="12"/>
      <color theme="7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BEEEEE"/>
        <bgColor indexed="64"/>
      </patternFill>
    </fill>
    <fill>
      <patternFill patternType="solid">
        <fgColor rgb="FFE7F9F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B9661"/>
        <bgColor indexed="64"/>
      </patternFill>
    </fill>
    <fill>
      <patternFill patternType="solid">
        <fgColor rgb="FFF3E6D9"/>
        <bgColor indexed="64"/>
      </patternFill>
    </fill>
    <fill>
      <patternFill patternType="solid">
        <fgColor rgb="FFE9D2B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8">
    <xf numFmtId="0" fontId="0" fillId="0" borderId="0" xfId="0"/>
    <xf numFmtId="0" fontId="0" fillId="3" borderId="0" xfId="0" applyFill="1" applyAlignment="1">
      <alignment vertical="center"/>
    </xf>
    <xf numFmtId="2" fontId="4" fillId="5" borderId="8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center" wrapText="1"/>
    </xf>
    <xf numFmtId="0" fontId="0" fillId="10" borderId="9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2" borderId="9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2" borderId="11" xfId="0" applyFill="1" applyBorder="1" applyAlignment="1">
      <alignment vertical="center"/>
    </xf>
    <xf numFmtId="0" fontId="0" fillId="12" borderId="12" xfId="0" applyFill="1" applyBorder="1" applyAlignment="1">
      <alignment vertical="center"/>
    </xf>
    <xf numFmtId="0" fontId="11" fillId="12" borderId="0" xfId="0" applyFont="1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0" fontId="6" fillId="12" borderId="0" xfId="0" applyFont="1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21" borderId="9" xfId="0" applyFill="1" applyBorder="1" applyAlignment="1">
      <alignment vertical="center"/>
    </xf>
    <xf numFmtId="0" fontId="0" fillId="21" borderId="0" xfId="0" applyFill="1" applyBorder="1" applyAlignment="1">
      <alignment vertical="center"/>
    </xf>
    <xf numFmtId="0" fontId="0" fillId="21" borderId="10" xfId="0" applyFill="1" applyBorder="1" applyAlignment="1">
      <alignment vertical="center"/>
    </xf>
    <xf numFmtId="0" fontId="0" fillId="21" borderId="11" xfId="0" applyFill="1" applyBorder="1" applyAlignment="1">
      <alignment vertical="center"/>
    </xf>
    <xf numFmtId="0" fontId="0" fillId="21" borderId="12" xfId="0" applyFill="1" applyBorder="1" applyAlignment="1">
      <alignment vertical="center"/>
    </xf>
    <xf numFmtId="0" fontId="6" fillId="21" borderId="0" xfId="0" applyFont="1" applyFill="1" applyBorder="1" applyAlignment="1">
      <alignment vertical="center"/>
    </xf>
    <xf numFmtId="0" fontId="0" fillId="21" borderId="0" xfId="0" applyFill="1" applyBorder="1" applyAlignment="1">
      <alignment vertical="center" wrapText="1"/>
    </xf>
    <xf numFmtId="0" fontId="0" fillId="21" borderId="13" xfId="0" applyFill="1" applyBorder="1" applyAlignment="1">
      <alignment vertical="center"/>
    </xf>
    <xf numFmtId="0" fontId="11" fillId="21" borderId="0" xfId="0" applyFont="1" applyFill="1" applyBorder="1" applyAlignment="1">
      <alignment vertical="center"/>
    </xf>
    <xf numFmtId="0" fontId="0" fillId="25" borderId="0" xfId="0" applyFill="1" applyAlignment="1">
      <alignment vertical="center"/>
    </xf>
    <xf numFmtId="0" fontId="0" fillId="26" borderId="19" xfId="0" applyFill="1" applyBorder="1" applyAlignment="1">
      <alignment vertical="center"/>
    </xf>
    <xf numFmtId="0" fontId="0" fillId="26" borderId="20" xfId="0" applyFill="1" applyBorder="1" applyAlignment="1">
      <alignment vertical="center"/>
    </xf>
    <xf numFmtId="0" fontId="0" fillId="26" borderId="9" xfId="0" applyFill="1" applyBorder="1" applyAlignment="1">
      <alignment vertical="center"/>
    </xf>
    <xf numFmtId="0" fontId="0" fillId="26" borderId="0" xfId="0" applyFill="1" applyBorder="1" applyAlignment="1">
      <alignment vertical="center"/>
    </xf>
    <xf numFmtId="0" fontId="0" fillId="26" borderId="11" xfId="0" applyFill="1" applyBorder="1" applyAlignment="1">
      <alignment vertical="center"/>
    </xf>
    <xf numFmtId="0" fontId="0" fillId="26" borderId="12" xfId="0" applyFill="1" applyBorder="1" applyAlignment="1">
      <alignment vertical="center"/>
    </xf>
    <xf numFmtId="0" fontId="0" fillId="26" borderId="21" xfId="0" applyFill="1" applyBorder="1" applyAlignment="1">
      <alignment vertical="center"/>
    </xf>
    <xf numFmtId="0" fontId="6" fillId="26" borderId="0" xfId="0" applyFont="1" applyFill="1" applyBorder="1" applyAlignment="1">
      <alignment vertical="center"/>
    </xf>
    <xf numFmtId="0" fontId="0" fillId="26" borderId="10" xfId="0" applyFill="1" applyBorder="1" applyAlignment="1">
      <alignment vertical="center"/>
    </xf>
    <xf numFmtId="0" fontId="0" fillId="26" borderId="0" xfId="0" applyFill="1" applyAlignment="1">
      <alignment vertical="center"/>
    </xf>
    <xf numFmtId="0" fontId="0" fillId="26" borderId="13" xfId="0" applyFill="1" applyBorder="1" applyAlignment="1">
      <alignment vertical="center"/>
    </xf>
    <xf numFmtId="2" fontId="5" fillId="2" borderId="2" xfId="0" applyNumberFormat="1" applyFont="1" applyFill="1" applyBorder="1" applyAlignment="1" applyProtection="1">
      <alignment horizontal="center" vertical="center"/>
      <protection locked="0"/>
    </xf>
    <xf numFmtId="2" fontId="5" fillId="2" borderId="18" xfId="0" applyNumberFormat="1" applyFont="1" applyFill="1" applyBorder="1" applyAlignment="1" applyProtection="1">
      <alignment horizontal="center" vertical="center"/>
      <protection locked="0"/>
    </xf>
    <xf numFmtId="2" fontId="5" fillId="2" borderId="3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  <protection locked="0"/>
    </xf>
    <xf numFmtId="0" fontId="0" fillId="12" borderId="0" xfId="0" applyFill="1" applyAlignment="1">
      <alignment vertical="center"/>
    </xf>
    <xf numFmtId="0" fontId="1" fillId="23" borderId="15" xfId="1" applyFont="1" applyFill="1" applyBorder="1" applyAlignment="1">
      <alignment vertical="center"/>
    </xf>
    <xf numFmtId="0" fontId="22" fillId="14" borderId="9" xfId="0" applyFont="1" applyFill="1" applyBorder="1" applyAlignment="1">
      <alignment vertical="center"/>
    </xf>
    <xf numFmtId="0" fontId="22" fillId="18" borderId="9" xfId="0" applyFont="1" applyFill="1" applyBorder="1" applyAlignment="1">
      <alignment vertical="center"/>
    </xf>
    <xf numFmtId="0" fontId="26" fillId="13" borderId="10" xfId="1" applyFont="1" applyFill="1" applyBorder="1" applyAlignment="1">
      <alignment horizontal="center" vertical="center"/>
    </xf>
    <xf numFmtId="0" fontId="22" fillId="20" borderId="9" xfId="0" applyFont="1" applyFill="1" applyBorder="1" applyAlignment="1">
      <alignment vertical="center"/>
    </xf>
    <xf numFmtId="0" fontId="26" fillId="22" borderId="10" xfId="1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vertical="center"/>
    </xf>
    <xf numFmtId="0" fontId="22" fillId="18" borderId="11" xfId="0" applyFont="1" applyFill="1" applyBorder="1" applyAlignment="1">
      <alignment vertical="center"/>
    </xf>
    <xf numFmtId="0" fontId="26" fillId="13" borderId="13" xfId="1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vertical="center"/>
    </xf>
    <xf numFmtId="0" fontId="26" fillId="22" borderId="13" xfId="1" applyFont="1" applyFill="1" applyBorder="1" applyAlignment="1">
      <alignment horizontal="center" vertical="center"/>
    </xf>
    <xf numFmtId="0" fontId="22" fillId="17" borderId="9" xfId="0" applyFont="1" applyFill="1" applyBorder="1" applyAlignment="1">
      <alignment vertical="center"/>
    </xf>
    <xf numFmtId="0" fontId="26" fillId="16" borderId="10" xfId="1" applyFont="1" applyFill="1" applyBorder="1" applyAlignment="1">
      <alignment horizontal="center" vertical="center"/>
    </xf>
    <xf numFmtId="0" fontId="22" fillId="24" borderId="9" xfId="0" applyFont="1" applyFill="1" applyBorder="1" applyAlignment="1">
      <alignment vertical="center"/>
    </xf>
    <xf numFmtId="0" fontId="26" fillId="25" borderId="10" xfId="1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vertical="center"/>
    </xf>
    <xf numFmtId="0" fontId="26" fillId="16" borderId="13" xfId="1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vertical="center"/>
    </xf>
    <xf numFmtId="0" fontId="26" fillId="25" borderId="13" xfId="1" applyFont="1" applyFill="1" applyBorder="1" applyAlignment="1">
      <alignment horizontal="center" vertical="center"/>
    </xf>
    <xf numFmtId="0" fontId="33" fillId="20" borderId="9" xfId="0" applyFont="1" applyFill="1" applyBorder="1" applyAlignment="1">
      <alignment vertical="center"/>
    </xf>
    <xf numFmtId="0" fontId="0" fillId="24" borderId="9" xfId="0" applyFont="1" applyFill="1" applyBorder="1" applyAlignment="1">
      <alignment vertical="center"/>
    </xf>
    <xf numFmtId="0" fontId="0" fillId="29" borderId="0" xfId="0" applyFill="1" applyAlignment="1">
      <alignment vertical="center"/>
    </xf>
    <xf numFmtId="0" fontId="22" fillId="29" borderId="0" xfId="0" applyFont="1" applyFill="1" applyAlignment="1">
      <alignment vertical="center"/>
    </xf>
    <xf numFmtId="0" fontId="0" fillId="29" borderId="0" xfId="0" applyFill="1" applyBorder="1" applyAlignment="1">
      <alignment vertical="center"/>
    </xf>
    <xf numFmtId="0" fontId="21" fillId="29" borderId="0" xfId="0" applyFont="1" applyFill="1" applyAlignment="1">
      <alignment vertical="center"/>
    </xf>
    <xf numFmtId="0" fontId="20" fillId="29" borderId="0" xfId="0" applyFont="1" applyFill="1" applyAlignment="1">
      <alignment vertical="center"/>
    </xf>
    <xf numFmtId="0" fontId="20" fillId="29" borderId="0" xfId="0" applyFont="1" applyFill="1" applyBorder="1" applyAlignment="1">
      <alignment vertical="center"/>
    </xf>
    <xf numFmtId="0" fontId="33" fillId="29" borderId="0" xfId="0" applyFont="1" applyFill="1" applyAlignment="1">
      <alignment vertical="center"/>
    </xf>
    <xf numFmtId="0" fontId="17" fillId="29" borderId="0" xfId="0" applyFont="1" applyFill="1" applyBorder="1" applyAlignment="1">
      <alignment horizontal="left" vertical="center"/>
    </xf>
    <xf numFmtId="0" fontId="18" fillId="29" borderId="0" xfId="1" applyFont="1" applyFill="1" applyBorder="1" applyAlignment="1">
      <alignment horizontal="center" vertical="center"/>
    </xf>
    <xf numFmtId="0" fontId="40" fillId="28" borderId="15" xfId="0" applyFont="1" applyFill="1" applyBorder="1" applyAlignment="1">
      <alignment horizontal="left" vertical="top" wrapText="1"/>
    </xf>
    <xf numFmtId="0" fontId="40" fillId="28" borderId="16" xfId="0" applyFont="1" applyFill="1" applyBorder="1" applyAlignment="1">
      <alignment horizontal="left" vertical="top" wrapText="1"/>
    </xf>
    <xf numFmtId="0" fontId="44" fillId="27" borderId="14" xfId="0" applyFont="1" applyFill="1" applyBorder="1" applyAlignment="1">
      <alignment horizontal="center" vertical="center" wrapText="1"/>
    </xf>
    <xf numFmtId="0" fontId="44" fillId="27" borderId="15" xfId="0" applyFont="1" applyFill="1" applyBorder="1" applyAlignment="1">
      <alignment horizontal="center" vertical="center" wrapText="1"/>
    </xf>
    <xf numFmtId="0" fontId="44" fillId="27" borderId="16" xfId="0" applyFont="1" applyFill="1" applyBorder="1" applyAlignment="1">
      <alignment horizontal="center" vertical="center" wrapText="1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23" fillId="22" borderId="12" xfId="0" applyFont="1" applyFill="1" applyBorder="1" applyAlignment="1">
      <alignment horizontal="left" vertical="center"/>
    </xf>
    <xf numFmtId="0" fontId="14" fillId="19" borderId="19" xfId="0" applyFont="1" applyFill="1" applyBorder="1" applyAlignment="1">
      <alignment horizontal="left" vertical="center"/>
    </xf>
    <xf numFmtId="0" fontId="14" fillId="19" borderId="20" xfId="0" applyFont="1" applyFill="1" applyBorder="1" applyAlignment="1">
      <alignment horizontal="left" vertical="center"/>
    </xf>
    <xf numFmtId="0" fontId="14" fillId="19" borderId="21" xfId="0" applyFont="1" applyFill="1" applyBorder="1" applyAlignment="1">
      <alignment horizontal="left" vertical="center"/>
    </xf>
    <xf numFmtId="0" fontId="23" fillId="22" borderId="0" xfId="0" applyFont="1" applyFill="1" applyBorder="1" applyAlignment="1">
      <alignment horizontal="left" vertical="center"/>
    </xf>
    <xf numFmtId="0" fontId="22" fillId="28" borderId="19" xfId="0" applyFont="1" applyFill="1" applyBorder="1" applyAlignment="1">
      <alignment horizontal="center" vertical="center" wrapText="1"/>
    </xf>
    <xf numFmtId="0" fontId="22" fillId="28" borderId="20" xfId="0" applyFont="1" applyFill="1" applyBorder="1" applyAlignment="1">
      <alignment horizontal="center" vertical="center"/>
    </xf>
    <xf numFmtId="0" fontId="22" fillId="28" borderId="21" xfId="0" applyFont="1" applyFill="1" applyBorder="1" applyAlignment="1">
      <alignment horizontal="center" vertical="center"/>
    </xf>
    <xf numFmtId="0" fontId="22" fillId="28" borderId="9" xfId="0" applyFont="1" applyFill="1" applyBorder="1" applyAlignment="1">
      <alignment horizontal="center" vertical="center"/>
    </xf>
    <xf numFmtId="0" fontId="22" fillId="28" borderId="0" xfId="0" applyFont="1" applyFill="1" applyBorder="1" applyAlignment="1">
      <alignment horizontal="center" vertical="center"/>
    </xf>
    <xf numFmtId="0" fontId="22" fillId="28" borderId="10" xfId="0" applyFont="1" applyFill="1" applyBorder="1" applyAlignment="1">
      <alignment horizontal="center" vertical="center"/>
    </xf>
    <xf numFmtId="0" fontId="22" fillId="28" borderId="11" xfId="0" applyFont="1" applyFill="1" applyBorder="1" applyAlignment="1">
      <alignment horizontal="center" vertical="center"/>
    </xf>
    <xf numFmtId="0" fontId="22" fillId="28" borderId="12" xfId="0" applyFont="1" applyFill="1" applyBorder="1" applyAlignment="1">
      <alignment horizontal="center" vertical="center"/>
    </xf>
    <xf numFmtId="0" fontId="22" fillId="28" borderId="13" xfId="0" applyFont="1" applyFill="1" applyBorder="1" applyAlignment="1">
      <alignment horizontal="center" vertical="center"/>
    </xf>
    <xf numFmtId="0" fontId="23" fillId="16" borderId="0" xfId="0" applyFont="1" applyFill="1" applyBorder="1" applyAlignment="1">
      <alignment horizontal="left" vertical="center"/>
    </xf>
    <xf numFmtId="0" fontId="14" fillId="11" borderId="19" xfId="0" applyFont="1" applyFill="1" applyBorder="1" applyAlignment="1">
      <alignment horizontal="left" vertical="center"/>
    </xf>
    <xf numFmtId="0" fontId="14" fillId="11" borderId="20" xfId="0" applyFont="1" applyFill="1" applyBorder="1" applyAlignment="1">
      <alignment horizontal="left" vertical="center"/>
    </xf>
    <xf numFmtId="0" fontId="14" fillId="11" borderId="21" xfId="0" applyFont="1" applyFill="1" applyBorder="1" applyAlignment="1">
      <alignment horizontal="left" vertical="center"/>
    </xf>
    <xf numFmtId="0" fontId="23" fillId="13" borderId="0" xfId="0" applyFont="1" applyFill="1" applyBorder="1" applyAlignment="1">
      <alignment horizontal="left" vertical="center"/>
    </xf>
    <xf numFmtId="0" fontId="23" fillId="13" borderId="12" xfId="0" applyFont="1" applyFill="1" applyBorder="1" applyAlignment="1">
      <alignment horizontal="left" vertical="center"/>
    </xf>
    <xf numFmtId="0" fontId="34" fillId="22" borderId="0" xfId="0" applyFont="1" applyFill="1" applyBorder="1" applyAlignment="1">
      <alignment horizontal="left" vertical="center"/>
    </xf>
    <xf numFmtId="0" fontId="23" fillId="16" borderId="12" xfId="0" applyFont="1" applyFill="1" applyBorder="1" applyAlignment="1">
      <alignment horizontal="left" vertical="center"/>
    </xf>
    <xf numFmtId="0" fontId="14" fillId="6" borderId="19" xfId="0" applyFont="1" applyFill="1" applyBorder="1" applyAlignment="1">
      <alignment horizontal="left" vertical="center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15" borderId="19" xfId="0" applyFont="1" applyFill="1" applyBorder="1" applyAlignment="1">
      <alignment horizontal="left" vertical="center"/>
    </xf>
    <xf numFmtId="0" fontId="14" fillId="15" borderId="20" xfId="0" applyFont="1" applyFill="1" applyBorder="1" applyAlignment="1">
      <alignment horizontal="left" vertical="center"/>
    </xf>
    <xf numFmtId="0" fontId="14" fillId="15" borderId="21" xfId="0" applyFont="1" applyFill="1" applyBorder="1" applyAlignment="1">
      <alignment horizontal="left" vertical="center"/>
    </xf>
    <xf numFmtId="0" fontId="23" fillId="9" borderId="0" xfId="0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 vertical="center"/>
    </xf>
    <xf numFmtId="0" fontId="23" fillId="25" borderId="12" xfId="0" applyFont="1" applyFill="1" applyBorder="1" applyAlignment="1">
      <alignment horizontal="left" vertical="center"/>
    </xf>
    <xf numFmtId="0" fontId="23" fillId="25" borderId="0" xfId="0" applyFont="1" applyFill="1" applyBorder="1" applyAlignment="1">
      <alignment horizontal="left" vertical="center"/>
    </xf>
    <xf numFmtId="0" fontId="14" fillId="23" borderId="19" xfId="0" applyFont="1" applyFill="1" applyBorder="1" applyAlignment="1">
      <alignment horizontal="left" vertical="center"/>
    </xf>
    <xf numFmtId="0" fontId="14" fillId="23" borderId="20" xfId="0" applyFont="1" applyFill="1" applyBorder="1" applyAlignment="1">
      <alignment horizontal="left" vertical="center"/>
    </xf>
    <xf numFmtId="0" fontId="14" fillId="23" borderId="21" xfId="0" applyFont="1" applyFill="1" applyBorder="1" applyAlignment="1">
      <alignment horizontal="left" vertical="center"/>
    </xf>
    <xf numFmtId="0" fontId="34" fillId="25" borderId="0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1" fillId="6" borderId="15" xfId="1" applyFont="1" applyFill="1" applyBorder="1" applyAlignment="1">
      <alignment horizontal="center" vertical="center"/>
    </xf>
    <xf numFmtId="0" fontId="8" fillId="6" borderId="16" xfId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1" fillId="7" borderId="15" xfId="1" applyFont="1" applyFill="1" applyBorder="1" applyAlignment="1">
      <alignment horizontal="center" vertical="center"/>
    </xf>
    <xf numFmtId="0" fontId="1" fillId="7" borderId="16" xfId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left" vertical="center"/>
    </xf>
    <xf numFmtId="0" fontId="9" fillId="7" borderId="15" xfId="0" applyFont="1" applyFill="1" applyBorder="1" applyAlignment="1">
      <alignment horizontal="left" vertical="center"/>
    </xf>
    <xf numFmtId="0" fontId="9" fillId="11" borderId="14" xfId="0" applyFont="1" applyFill="1" applyBorder="1" applyAlignment="1">
      <alignment horizontal="left" vertical="center"/>
    </xf>
    <xf numFmtId="0" fontId="9" fillId="11" borderId="15" xfId="0" applyFont="1" applyFill="1" applyBorder="1" applyAlignment="1">
      <alignment horizontal="left" vertical="center"/>
    </xf>
    <xf numFmtId="0" fontId="1" fillId="11" borderId="15" xfId="1" applyFont="1" applyFill="1" applyBorder="1" applyAlignment="1">
      <alignment horizontal="center" vertical="center"/>
    </xf>
    <xf numFmtId="0" fontId="8" fillId="11" borderId="16" xfId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9" fillId="19" borderId="14" xfId="0" applyFont="1" applyFill="1" applyBorder="1" applyAlignment="1">
      <alignment horizontal="left" vertical="center"/>
    </xf>
    <xf numFmtId="0" fontId="9" fillId="19" borderId="15" xfId="0" applyFont="1" applyFill="1" applyBorder="1" applyAlignment="1">
      <alignment horizontal="left" vertical="center"/>
    </xf>
    <xf numFmtId="0" fontId="1" fillId="19" borderId="15" xfId="1" applyFont="1" applyFill="1" applyBorder="1" applyAlignment="1">
      <alignment horizontal="center" vertical="center"/>
    </xf>
    <xf numFmtId="0" fontId="1" fillId="19" borderId="16" xfId="1" applyFont="1" applyFill="1" applyBorder="1" applyAlignment="1">
      <alignment horizontal="center" vertical="center"/>
    </xf>
    <xf numFmtId="0" fontId="0" fillId="21" borderId="0" xfId="0" applyFill="1" applyBorder="1" applyAlignment="1">
      <alignment horizontal="left" vertical="center" wrapText="1"/>
    </xf>
    <xf numFmtId="0" fontId="0" fillId="22" borderId="0" xfId="0" applyFill="1" applyBorder="1" applyAlignment="1">
      <alignment horizontal="left" vertical="center" wrapText="1"/>
    </xf>
    <xf numFmtId="0" fontId="9" fillId="23" borderId="14" xfId="0" applyFont="1" applyFill="1" applyBorder="1" applyAlignment="1">
      <alignment horizontal="left" vertical="center"/>
    </xf>
    <xf numFmtId="0" fontId="9" fillId="23" borderId="15" xfId="0" applyFont="1" applyFill="1" applyBorder="1" applyAlignment="1">
      <alignment horizontal="left" vertical="center"/>
    </xf>
    <xf numFmtId="0" fontId="0" fillId="25" borderId="0" xfId="0" applyFill="1" applyBorder="1" applyAlignment="1">
      <alignment horizontal="left" vertical="center" wrapText="1"/>
    </xf>
    <xf numFmtId="0" fontId="1" fillId="23" borderId="15" xfId="1" applyFont="1" applyFill="1" applyBorder="1" applyAlignment="1">
      <alignment horizontal="center" vertical="center"/>
    </xf>
    <xf numFmtId="0" fontId="1" fillId="23" borderId="16" xfId="1" applyFont="1" applyFill="1" applyBorder="1" applyAlignment="1">
      <alignment horizontal="center" vertical="center"/>
    </xf>
    <xf numFmtId="0" fontId="49" fillId="9" borderId="10" xfId="1" applyFont="1" applyFill="1" applyBorder="1" applyAlignment="1">
      <alignment horizontal="center" vertical="center"/>
    </xf>
    <xf numFmtId="0" fontId="49" fillId="9" borderId="13" xfId="1" applyFont="1" applyFill="1" applyBorder="1" applyAlignment="1">
      <alignment horizontal="center" vertical="center"/>
    </xf>
    <xf numFmtId="0" fontId="49" fillId="13" borderId="10" xfId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6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FF"/>
      <color rgb="FF996633"/>
      <color rgb="FFF3E6D9"/>
      <color rgb="FFE9D2BB"/>
      <color rgb="FFCB9661"/>
      <color rgb="FF009999"/>
      <color rgb="FFE7F9F9"/>
      <color rgb="FFBEEEEE"/>
      <color rgb="FFB4FFF5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27791</xdr:colOff>
      <xdr:row>1</xdr:row>
      <xdr:rowOff>22860</xdr:rowOff>
    </xdr:from>
    <xdr:to>
      <xdr:col>2</xdr:col>
      <xdr:colOff>424688</xdr:colOff>
      <xdr:row>1</xdr:row>
      <xdr:rowOff>742860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291" y="205740"/>
          <a:ext cx="724557" cy="720000"/>
        </a:xfrm>
        <a:prstGeom prst="rect">
          <a:avLst/>
        </a:prstGeom>
      </xdr:spPr>
    </xdr:pic>
    <xdr:clientData/>
  </xdr:twoCellAnchor>
  <xdr:twoCellAnchor>
    <xdr:from>
      <xdr:col>2</xdr:col>
      <xdr:colOff>495300</xdr:colOff>
      <xdr:row>1</xdr:row>
      <xdr:rowOff>68580</xdr:rowOff>
    </xdr:from>
    <xdr:to>
      <xdr:col>3</xdr:col>
      <xdr:colOff>662940</xdr:colOff>
      <xdr:row>1</xdr:row>
      <xdr:rowOff>426720</xdr:rowOff>
    </xdr:to>
    <xdr:grpSp>
      <xdr:nvGrpSpPr>
        <xdr:cNvPr id="6" name="Grupo 5"/>
        <xdr:cNvGrpSpPr/>
      </xdr:nvGrpSpPr>
      <xdr:grpSpPr>
        <a:xfrm>
          <a:off x="1013460" y="251460"/>
          <a:ext cx="1455420" cy="358140"/>
          <a:chOff x="975360" y="198120"/>
          <a:chExt cx="1455420" cy="358140"/>
        </a:xfrm>
      </xdr:grpSpPr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5360" y="233190"/>
            <a:ext cx="291756" cy="288000"/>
          </a:xfrm>
          <a:prstGeom prst="rect">
            <a:avLst/>
          </a:prstGeom>
        </xdr:spPr>
      </xdr:pic>
      <xdr:sp macro="" textlink="">
        <xdr:nvSpPr>
          <xdr:cNvPr id="5" name="CuadroTexto 4"/>
          <xdr:cNvSpPr txBox="1"/>
        </xdr:nvSpPr>
        <xdr:spPr>
          <a:xfrm>
            <a:off x="1257300" y="198120"/>
            <a:ext cx="1173480" cy="35814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1200" b="1">
                <a:solidFill>
                  <a:schemeClr val="accent1">
                    <a:lumMod val="75000"/>
                  </a:schemeClr>
                </a:solidFill>
              </a:rPr>
              <a:t>@unomolarfyq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99060</xdr:rowOff>
    </xdr:from>
    <xdr:to>
      <xdr:col>5</xdr:col>
      <xdr:colOff>365760</xdr:colOff>
      <xdr:row>10</xdr:row>
      <xdr:rowOff>99060</xdr:rowOff>
    </xdr:to>
    <xdr:sp macro="" textlink="">
      <xdr:nvSpPr>
        <xdr:cNvPr id="2" name="Rectángulo 1"/>
        <xdr:cNvSpPr/>
      </xdr:nvSpPr>
      <xdr:spPr>
        <a:xfrm>
          <a:off x="510540" y="1112520"/>
          <a:ext cx="2453640" cy="16078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57150</xdr:rowOff>
    </xdr:from>
    <xdr:ext cx="14611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283970"/>
              <a:ext cx="14611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𝑒𝑠𝑝𝑎𝑐𝑖𝑜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283970"/>
              <a:ext cx="14611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𝑠_𝐹:𝑒𝑠𝑝𝑎𝑐𝑖𝑜 𝑓𝑖𝑛𝑎𝑙 (𝑚)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7</xdr:row>
      <xdr:rowOff>45720</xdr:rowOff>
    </xdr:from>
    <xdr:ext cx="132119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63880" y="1836420"/>
              <a:ext cx="13211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63880" y="1836420"/>
              <a:ext cx="132119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𝑣:𝑣𝑒𝑙𝑜𝑐𝑖𝑑𝑎𝑑 (𝑚∕𝑠)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8</xdr:row>
      <xdr:rowOff>85725</xdr:rowOff>
    </xdr:from>
    <xdr:ext cx="13569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63880" y="2112645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63880" y="2112645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12</xdr:col>
      <xdr:colOff>198120</xdr:colOff>
      <xdr:row>4</xdr:row>
      <xdr:rowOff>76200</xdr:rowOff>
    </xdr:from>
    <xdr:to>
      <xdr:col>12</xdr:col>
      <xdr:colOff>396240</xdr:colOff>
      <xdr:row>5</xdr:row>
      <xdr:rowOff>274320</xdr:rowOff>
    </xdr:to>
    <xdr:sp macro="" textlink="">
      <xdr:nvSpPr>
        <xdr:cNvPr id="7" name="Flecha derecha 6"/>
        <xdr:cNvSpPr/>
      </xdr:nvSpPr>
      <xdr:spPr>
        <a:xfrm>
          <a:off x="10789920" y="10896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198120</xdr:colOff>
      <xdr:row>8</xdr:row>
      <xdr:rowOff>76200</xdr:rowOff>
    </xdr:from>
    <xdr:to>
      <xdr:col>12</xdr:col>
      <xdr:colOff>396240</xdr:colOff>
      <xdr:row>9</xdr:row>
      <xdr:rowOff>274320</xdr:rowOff>
    </xdr:to>
    <xdr:sp macro="" textlink="">
      <xdr:nvSpPr>
        <xdr:cNvPr id="8" name="Flecha derecha 7"/>
        <xdr:cNvSpPr/>
      </xdr:nvSpPr>
      <xdr:spPr>
        <a:xfrm>
          <a:off x="10789920" y="21031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7621</xdr:rowOff>
    </xdr:from>
    <xdr:to>
      <xdr:col>6</xdr:col>
      <xdr:colOff>228600</xdr:colOff>
      <xdr:row>4</xdr:row>
      <xdr:rowOff>176783</xdr:rowOff>
    </xdr:to>
    <xdr:grpSp>
      <xdr:nvGrpSpPr>
        <xdr:cNvPr id="9" name="Grupo 8"/>
        <xdr:cNvGrpSpPr/>
      </xdr:nvGrpSpPr>
      <xdr:grpSpPr>
        <a:xfrm>
          <a:off x="286513" y="815341"/>
          <a:ext cx="3142487" cy="405382"/>
          <a:chOff x="96013" y="190501"/>
          <a:chExt cx="2271209" cy="405380"/>
        </a:xfrm>
      </xdr:grpSpPr>
      <xdr:sp macro="" textlink="">
        <xdr:nvSpPr>
          <xdr:cNvPr id="10" name="Rectángulo 9"/>
          <xdr:cNvSpPr/>
        </xdr:nvSpPr>
        <xdr:spPr>
          <a:xfrm>
            <a:off x="357059" y="190501"/>
            <a:ext cx="2010163" cy="40385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CuadroTexto 10"/>
              <xdr:cNvSpPr txBox="1"/>
            </xdr:nvSpPr>
            <xdr:spPr>
              <a:xfrm>
                <a:off x="373581" y="209550"/>
                <a:ext cx="195509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1" name="CuadroTexto 10"/>
              <xdr:cNvSpPr txBox="1"/>
            </xdr:nvSpPr>
            <xdr:spPr>
              <a:xfrm>
                <a:off x="373581" y="209550"/>
                <a:ext cx="195509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𝑠_𝐹=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𝑠_0+𝑣·(𝑡_𝐹−𝑡_0 )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2" name="Rectángulo 11"/>
          <xdr:cNvSpPr/>
        </xdr:nvSpPr>
        <xdr:spPr>
          <a:xfrm>
            <a:off x="96013" y="192025"/>
            <a:ext cx="261046" cy="40385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12</xdr:col>
      <xdr:colOff>198120</xdr:colOff>
      <xdr:row>12</xdr:row>
      <xdr:rowOff>76200</xdr:rowOff>
    </xdr:from>
    <xdr:to>
      <xdr:col>12</xdr:col>
      <xdr:colOff>396240</xdr:colOff>
      <xdr:row>13</xdr:row>
      <xdr:rowOff>274320</xdr:rowOff>
    </xdr:to>
    <xdr:sp macro="" textlink="">
      <xdr:nvSpPr>
        <xdr:cNvPr id="13" name="Flecha derecha 12"/>
        <xdr:cNvSpPr/>
      </xdr:nvSpPr>
      <xdr:spPr>
        <a:xfrm>
          <a:off x="10789920" y="311658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198120</xdr:colOff>
      <xdr:row>16</xdr:row>
      <xdr:rowOff>76200</xdr:rowOff>
    </xdr:from>
    <xdr:to>
      <xdr:col>12</xdr:col>
      <xdr:colOff>396240</xdr:colOff>
      <xdr:row>17</xdr:row>
      <xdr:rowOff>274320</xdr:rowOff>
    </xdr:to>
    <xdr:sp macro="" textlink="">
      <xdr:nvSpPr>
        <xdr:cNvPr id="14" name="Flecha derecha 13"/>
        <xdr:cNvSpPr/>
      </xdr:nvSpPr>
      <xdr:spPr>
        <a:xfrm>
          <a:off x="10789920" y="40995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333375</xdr:rowOff>
    </xdr:from>
    <xdr:ext cx="153567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563880" y="1560195"/>
              <a:ext cx="15356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𝑒𝑠𝑝𝑎𝑐𝑖𝑜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63880" y="1560195"/>
              <a:ext cx="15356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𝑠_0:𝑒𝑠𝑝𝑎𝑐𝑖𝑜 𝑖𝑛𝑖𝑐𝑖𝑎𝑙 (𝑚)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11</xdr:row>
      <xdr:rowOff>144583</xdr:rowOff>
    </xdr:from>
    <xdr:to>
      <xdr:col>6</xdr:col>
      <xdr:colOff>76200</xdr:colOff>
      <xdr:row>13</xdr:row>
      <xdr:rowOff>128278</xdr:rowOff>
    </xdr:to>
    <xdr:grpSp>
      <xdr:nvGrpSpPr>
        <xdr:cNvPr id="16" name="Grupo 15"/>
        <xdr:cNvGrpSpPr/>
      </xdr:nvGrpSpPr>
      <xdr:grpSpPr>
        <a:xfrm>
          <a:off x="286512" y="2963983"/>
          <a:ext cx="2990088" cy="395175"/>
          <a:chOff x="96012" y="190500"/>
          <a:chExt cx="2990088" cy="627599"/>
        </a:xfrm>
      </xdr:grpSpPr>
      <xdr:sp macro="" textlink="">
        <xdr:nvSpPr>
          <xdr:cNvPr id="17" name="Rectángulo 16"/>
          <xdr:cNvSpPr/>
        </xdr:nvSpPr>
        <xdr:spPr>
          <a:xfrm>
            <a:off x="457200" y="190500"/>
            <a:ext cx="2628900" cy="62607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8" name="CuadroTexto 17"/>
              <xdr:cNvSpPr txBox="1"/>
            </xdr:nvSpPr>
            <xdr:spPr>
              <a:xfrm>
                <a:off x="487680" y="231626"/>
                <a:ext cx="2560320" cy="5297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8" name="CuadroTexto 17"/>
              <xdr:cNvSpPr txBox="1"/>
            </xdr:nvSpPr>
            <xdr:spPr>
              <a:xfrm>
                <a:off x="487680" y="231626"/>
                <a:ext cx="2560320" cy="5297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𝑠_0=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𝑠_𝐹−𝑣·(𝑡_𝐹−𝑡_0 )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9" name="Rectángulo 18"/>
          <xdr:cNvSpPr/>
        </xdr:nvSpPr>
        <xdr:spPr>
          <a:xfrm>
            <a:off x="96012" y="192025"/>
            <a:ext cx="358140" cy="62607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13</xdr:row>
      <xdr:rowOff>356681</xdr:rowOff>
    </xdr:from>
    <xdr:to>
      <xdr:col>4</xdr:col>
      <xdr:colOff>236220</xdr:colOff>
      <xdr:row>17</xdr:row>
      <xdr:rowOff>108785</xdr:rowOff>
    </xdr:to>
    <xdr:grpSp>
      <xdr:nvGrpSpPr>
        <xdr:cNvPr id="20" name="Grupo 19"/>
        <xdr:cNvGrpSpPr/>
      </xdr:nvGrpSpPr>
      <xdr:grpSpPr>
        <a:xfrm>
          <a:off x="286512" y="3587561"/>
          <a:ext cx="1946148" cy="757944"/>
          <a:chOff x="96012" y="190500"/>
          <a:chExt cx="1946148" cy="712658"/>
        </a:xfrm>
      </xdr:grpSpPr>
      <xdr:sp macro="" textlink="">
        <xdr:nvSpPr>
          <xdr:cNvPr id="21" name="Rectángulo 20"/>
          <xdr:cNvSpPr/>
        </xdr:nvSpPr>
        <xdr:spPr>
          <a:xfrm>
            <a:off x="457200" y="190500"/>
            <a:ext cx="158496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" name="CuadroTexto 21"/>
              <xdr:cNvSpPr txBox="1"/>
            </xdr:nvSpPr>
            <xdr:spPr>
              <a:xfrm>
                <a:off x="487680" y="255269"/>
                <a:ext cx="15163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𝑣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2" name="CuadroTexto 21"/>
              <xdr:cNvSpPr txBox="1"/>
            </xdr:nvSpPr>
            <xdr:spPr>
              <a:xfrm>
                <a:off x="487680" y="255269"/>
                <a:ext cx="15163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𝑣=(𝑠_𝐹−𝑠_0)/(𝑡_𝐹−𝑡_0 )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3" name="Rectángulo 22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12</xdr:col>
      <xdr:colOff>198120</xdr:colOff>
      <xdr:row>20</xdr:row>
      <xdr:rowOff>76200</xdr:rowOff>
    </xdr:from>
    <xdr:to>
      <xdr:col>12</xdr:col>
      <xdr:colOff>396240</xdr:colOff>
      <xdr:row>21</xdr:row>
      <xdr:rowOff>274320</xdr:rowOff>
    </xdr:to>
    <xdr:sp macro="" textlink="">
      <xdr:nvSpPr>
        <xdr:cNvPr id="28" name="Flecha derecha 27"/>
        <xdr:cNvSpPr/>
      </xdr:nvSpPr>
      <xdr:spPr>
        <a:xfrm>
          <a:off x="10789920" y="51130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9</xdr:row>
      <xdr:rowOff>148590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/>
            <xdr:cNvSpPr txBox="1"/>
          </xdr:nvSpPr>
          <xdr:spPr>
            <a:xfrm>
              <a:off x="563880" y="238887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563880" y="238887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17</xdr:row>
      <xdr:rowOff>337188</xdr:rowOff>
    </xdr:from>
    <xdr:to>
      <xdr:col>5</xdr:col>
      <xdr:colOff>137160</xdr:colOff>
      <xdr:row>21</xdr:row>
      <xdr:rowOff>58812</xdr:rowOff>
    </xdr:to>
    <xdr:grpSp>
      <xdr:nvGrpSpPr>
        <xdr:cNvPr id="41" name="Grupo 40"/>
        <xdr:cNvGrpSpPr/>
      </xdr:nvGrpSpPr>
      <xdr:grpSpPr>
        <a:xfrm>
          <a:off x="286512" y="4573908"/>
          <a:ext cx="2449068" cy="727464"/>
          <a:chOff x="96012" y="190500"/>
          <a:chExt cx="2449068" cy="712658"/>
        </a:xfrm>
      </xdr:grpSpPr>
      <xdr:sp macro="" textlink="">
        <xdr:nvSpPr>
          <xdr:cNvPr id="42" name="Rectángulo 41"/>
          <xdr:cNvSpPr/>
        </xdr:nvSpPr>
        <xdr:spPr>
          <a:xfrm>
            <a:off x="457200" y="190500"/>
            <a:ext cx="208788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CuadroTexto 42"/>
              <xdr:cNvSpPr txBox="1"/>
            </xdr:nvSpPr>
            <xdr:spPr>
              <a:xfrm>
                <a:off x="487680" y="255269"/>
                <a:ext cx="205740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3" name="CuadroTexto 42"/>
              <xdr:cNvSpPr txBox="1"/>
            </xdr:nvSpPr>
            <xdr:spPr>
              <a:xfrm>
                <a:off x="487680" y="255269"/>
                <a:ext cx="205740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𝑡_𝐹=(𝑠_𝐹−𝑠_0)/𝑣+𝑡_0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4" name="Rectángulo 43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twoCellAnchor>
    <xdr:from>
      <xdr:col>1</xdr:col>
      <xdr:colOff>96012</xdr:colOff>
      <xdr:row>21</xdr:row>
      <xdr:rowOff>287217</xdr:rowOff>
    </xdr:from>
    <xdr:to>
      <xdr:col>5</xdr:col>
      <xdr:colOff>137160</xdr:colOff>
      <xdr:row>24</xdr:row>
      <xdr:rowOff>206014</xdr:rowOff>
    </xdr:to>
    <xdr:grpSp>
      <xdr:nvGrpSpPr>
        <xdr:cNvPr id="45" name="Grupo 44"/>
        <xdr:cNvGrpSpPr/>
      </xdr:nvGrpSpPr>
      <xdr:grpSpPr>
        <a:xfrm>
          <a:off x="286512" y="5529777"/>
          <a:ext cx="2449068" cy="665557"/>
          <a:chOff x="96012" y="190500"/>
          <a:chExt cx="2449068" cy="1714413"/>
        </a:xfrm>
      </xdr:grpSpPr>
      <xdr:sp macro="" textlink="">
        <xdr:nvSpPr>
          <xdr:cNvPr id="46" name="Rectángulo 45"/>
          <xdr:cNvSpPr/>
        </xdr:nvSpPr>
        <xdr:spPr>
          <a:xfrm>
            <a:off x="457200" y="190500"/>
            <a:ext cx="2087880" cy="171370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7" name="CuadroTexto 46"/>
              <xdr:cNvSpPr txBox="1"/>
            </xdr:nvSpPr>
            <xdr:spPr>
              <a:xfrm>
                <a:off x="487680" y="274894"/>
                <a:ext cx="2057400" cy="15311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7" name="CuadroTexto 46"/>
              <xdr:cNvSpPr txBox="1"/>
            </xdr:nvSpPr>
            <xdr:spPr>
              <a:xfrm>
                <a:off x="487680" y="274894"/>
                <a:ext cx="2057400" cy="15311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𝑡_0=𝑡_𝐹−(𝑠_𝐹−𝑠_0)/𝑣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8" name="Rectángulo 47"/>
          <xdr:cNvSpPr/>
        </xdr:nvSpPr>
        <xdr:spPr>
          <a:xfrm>
            <a:off x="96012" y="192020"/>
            <a:ext cx="358140" cy="171289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99060</xdr:rowOff>
    </xdr:from>
    <xdr:to>
      <xdr:col>6</xdr:col>
      <xdr:colOff>205740</xdr:colOff>
      <xdr:row>12</xdr:row>
      <xdr:rowOff>175260</xdr:rowOff>
    </xdr:to>
    <xdr:sp macro="" textlink="">
      <xdr:nvSpPr>
        <xdr:cNvPr id="2" name="Rectángulo 1"/>
        <xdr:cNvSpPr/>
      </xdr:nvSpPr>
      <xdr:spPr>
        <a:xfrm>
          <a:off x="510540" y="1112520"/>
          <a:ext cx="2895600" cy="21031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247650</xdr:rowOff>
    </xdr:from>
    <xdr:ext cx="146110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474470"/>
              <a:ext cx="14611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𝑒𝑠𝑝𝑎𝑐𝑖𝑜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474470"/>
              <a:ext cx="146110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𝑠_𝐹:𝑒𝑠𝑝𝑎𝑐𝑖𝑜 𝑓𝑖𝑛𝑎𝑙 (𝑚)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8</xdr:row>
      <xdr:rowOff>19190</xdr:rowOff>
    </xdr:from>
    <xdr:ext cx="186525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63880" y="2046110"/>
              <a:ext cx="18652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63880" y="2046110"/>
              <a:ext cx="18652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𝑣_0:𝑣𝑒𝑙𝑜𝑐𝑖𝑑𝑎𝑑 𝑖𝑛𝑖𝑐𝑖𝑎𝑙 (𝑚∕𝑠)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9</xdr:row>
      <xdr:rowOff>91650</xdr:rowOff>
    </xdr:from>
    <xdr:ext cx="1527791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63880" y="2331930"/>
              <a:ext cx="1527791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63880" y="2331930"/>
              <a:ext cx="1527791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𝑎:𝑎𝑐𝑒𝑙𝑒𝑟𝑎𝑐𝑖ó𝑛 (𝑚∕𝑠^2 )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9</xdr:row>
      <xdr:rowOff>380932</xdr:rowOff>
    </xdr:from>
    <xdr:ext cx="13569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63880" y="2621212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63880" y="2621212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16</xdr:col>
      <xdr:colOff>198120</xdr:colOff>
      <xdr:row>4</xdr:row>
      <xdr:rowOff>76200</xdr:rowOff>
    </xdr:from>
    <xdr:to>
      <xdr:col>16</xdr:col>
      <xdr:colOff>396240</xdr:colOff>
      <xdr:row>5</xdr:row>
      <xdr:rowOff>274320</xdr:rowOff>
    </xdr:to>
    <xdr:sp macro="" textlink="">
      <xdr:nvSpPr>
        <xdr:cNvPr id="7" name="Flecha derecha 6"/>
        <xdr:cNvSpPr/>
      </xdr:nvSpPr>
      <xdr:spPr>
        <a:xfrm>
          <a:off x="6027420" y="10896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198120</xdr:colOff>
      <xdr:row>8</xdr:row>
      <xdr:rowOff>76200</xdr:rowOff>
    </xdr:from>
    <xdr:to>
      <xdr:col>16</xdr:col>
      <xdr:colOff>396240</xdr:colOff>
      <xdr:row>9</xdr:row>
      <xdr:rowOff>274320</xdr:rowOff>
    </xdr:to>
    <xdr:sp macro="" textlink="">
      <xdr:nvSpPr>
        <xdr:cNvPr id="8" name="Flecha derecha 7"/>
        <xdr:cNvSpPr/>
      </xdr:nvSpPr>
      <xdr:spPr>
        <a:xfrm>
          <a:off x="6027420" y="21031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7620</xdr:rowOff>
    </xdr:from>
    <xdr:to>
      <xdr:col>9</xdr:col>
      <xdr:colOff>335281</xdr:colOff>
      <xdr:row>5</xdr:row>
      <xdr:rowOff>222503</xdr:rowOff>
    </xdr:to>
    <xdr:grpSp>
      <xdr:nvGrpSpPr>
        <xdr:cNvPr id="9" name="Grupo 8"/>
        <xdr:cNvGrpSpPr/>
      </xdr:nvGrpSpPr>
      <xdr:grpSpPr>
        <a:xfrm>
          <a:off x="286513" y="784860"/>
          <a:ext cx="5055108" cy="664463"/>
          <a:chOff x="96013" y="190500"/>
          <a:chExt cx="3653541" cy="664460"/>
        </a:xfrm>
      </xdr:grpSpPr>
      <xdr:sp macro="" textlink="">
        <xdr:nvSpPr>
          <xdr:cNvPr id="10" name="Rectángulo 9"/>
          <xdr:cNvSpPr/>
        </xdr:nvSpPr>
        <xdr:spPr>
          <a:xfrm>
            <a:off x="357059" y="190500"/>
            <a:ext cx="3392495" cy="66294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CuadroTexto 10"/>
              <xdr:cNvSpPr txBox="1"/>
            </xdr:nvSpPr>
            <xdr:spPr>
              <a:xfrm>
                <a:off x="373581" y="209550"/>
                <a:ext cx="3342928" cy="5761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1" name="CuadroTexto 10"/>
              <xdr:cNvSpPr txBox="1"/>
            </xdr:nvSpPr>
            <xdr:spPr>
              <a:xfrm>
                <a:off x="373581" y="209550"/>
                <a:ext cx="3342928" cy="5761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𝑠_𝐹=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𝑠_0+𝑣_0·(𝑡_𝐹−𝑡_0 )+1/2·𝑎·(𝑡_𝐹−𝑡_0 )^2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2" name="Rectángulo 11"/>
          <xdr:cNvSpPr/>
        </xdr:nvSpPr>
        <xdr:spPr>
          <a:xfrm>
            <a:off x="96013" y="192024"/>
            <a:ext cx="261046" cy="66293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16</xdr:col>
      <xdr:colOff>198120</xdr:colOff>
      <xdr:row>12</xdr:row>
      <xdr:rowOff>76200</xdr:rowOff>
    </xdr:from>
    <xdr:to>
      <xdr:col>16</xdr:col>
      <xdr:colOff>396240</xdr:colOff>
      <xdr:row>13</xdr:row>
      <xdr:rowOff>274320</xdr:rowOff>
    </xdr:to>
    <xdr:sp macro="" textlink="">
      <xdr:nvSpPr>
        <xdr:cNvPr id="20" name="Flecha derecha 19"/>
        <xdr:cNvSpPr/>
      </xdr:nvSpPr>
      <xdr:spPr>
        <a:xfrm>
          <a:off x="6027420" y="308610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198120</xdr:colOff>
      <xdr:row>16</xdr:row>
      <xdr:rowOff>76200</xdr:rowOff>
    </xdr:from>
    <xdr:to>
      <xdr:col>16</xdr:col>
      <xdr:colOff>396240</xdr:colOff>
      <xdr:row>17</xdr:row>
      <xdr:rowOff>274320</xdr:rowOff>
    </xdr:to>
    <xdr:sp macro="" textlink="">
      <xdr:nvSpPr>
        <xdr:cNvPr id="21" name="Flecha derecha 20"/>
        <xdr:cNvSpPr/>
      </xdr:nvSpPr>
      <xdr:spPr>
        <a:xfrm>
          <a:off x="6027420" y="406908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6</xdr:row>
      <xdr:rowOff>152470</xdr:rowOff>
    </xdr:from>
    <xdr:ext cx="153567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/>
            <xdr:cNvSpPr txBox="1"/>
          </xdr:nvSpPr>
          <xdr:spPr>
            <a:xfrm>
              <a:off x="563880" y="1760290"/>
              <a:ext cx="15356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𝑒𝑠𝑝𝑎𝑐𝑖𝑜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563880" y="1760290"/>
              <a:ext cx="153567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𝑠_0:𝑒𝑠𝑝𝑎𝑐𝑖𝑜 𝑖𝑛𝑖𝑐𝑖𝑎𝑙 (𝑚)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13</xdr:row>
      <xdr:rowOff>154515</xdr:rowOff>
    </xdr:from>
    <xdr:to>
      <xdr:col>9</xdr:col>
      <xdr:colOff>403860</xdr:colOff>
      <xdr:row>16</xdr:row>
      <xdr:rowOff>86982</xdr:rowOff>
    </xdr:to>
    <xdr:grpSp>
      <xdr:nvGrpSpPr>
        <xdr:cNvPr id="26" name="Grupo 25"/>
        <xdr:cNvGrpSpPr/>
      </xdr:nvGrpSpPr>
      <xdr:grpSpPr>
        <a:xfrm>
          <a:off x="286512" y="3408255"/>
          <a:ext cx="5123688" cy="702087"/>
          <a:chOff x="96012" y="190500"/>
          <a:chExt cx="5123688" cy="1016973"/>
        </a:xfrm>
      </xdr:grpSpPr>
      <xdr:sp macro="" textlink="">
        <xdr:nvSpPr>
          <xdr:cNvPr id="27" name="Rectángulo 26"/>
          <xdr:cNvSpPr/>
        </xdr:nvSpPr>
        <xdr:spPr>
          <a:xfrm>
            <a:off x="457200" y="190500"/>
            <a:ext cx="4762500" cy="101545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CuadroTexto 27"/>
              <xdr:cNvSpPr txBox="1"/>
            </xdr:nvSpPr>
            <xdr:spPr>
              <a:xfrm>
                <a:off x="487680" y="231626"/>
                <a:ext cx="4709160" cy="9412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8" name="CuadroTexto 27"/>
              <xdr:cNvSpPr txBox="1"/>
            </xdr:nvSpPr>
            <xdr:spPr>
              <a:xfrm>
                <a:off x="487680" y="231626"/>
                <a:ext cx="4709160" cy="9412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𝑠_0=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𝑠_𝐹−𝑣_0·(𝑡_𝐹−𝑡_0 )−1/2·𝑎·(𝑡_𝐹−𝑡_0 )^2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9" name="Rectángulo 28"/>
          <xdr:cNvSpPr/>
        </xdr:nvSpPr>
        <xdr:spPr>
          <a:xfrm>
            <a:off x="96012" y="192024"/>
            <a:ext cx="358140" cy="101544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17</xdr:row>
      <xdr:rowOff>66237</xdr:rowOff>
    </xdr:from>
    <xdr:to>
      <xdr:col>7</xdr:col>
      <xdr:colOff>480060</xdr:colOff>
      <xdr:row>21</xdr:row>
      <xdr:rowOff>52059</xdr:rowOff>
    </xdr:to>
    <xdr:grpSp>
      <xdr:nvGrpSpPr>
        <xdr:cNvPr id="30" name="Grupo 29"/>
        <xdr:cNvGrpSpPr/>
      </xdr:nvGrpSpPr>
      <xdr:grpSpPr>
        <a:xfrm>
          <a:off x="286512" y="4302957"/>
          <a:ext cx="3995928" cy="999282"/>
          <a:chOff x="96012" y="190500"/>
          <a:chExt cx="3995928" cy="968796"/>
        </a:xfrm>
      </xdr:grpSpPr>
      <xdr:sp macro="" textlink="">
        <xdr:nvSpPr>
          <xdr:cNvPr id="31" name="Rectángulo 30"/>
          <xdr:cNvSpPr/>
        </xdr:nvSpPr>
        <xdr:spPr>
          <a:xfrm>
            <a:off x="457200" y="190500"/>
            <a:ext cx="3634740" cy="96773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CuadroTexto 31"/>
              <xdr:cNvSpPr txBox="1"/>
            </xdr:nvSpPr>
            <xdr:spPr>
              <a:xfrm>
                <a:off x="487680" y="255270"/>
                <a:ext cx="3558540" cy="82791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sSup>
                            <m:sSup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2" name="CuadroTexto 31"/>
              <xdr:cNvSpPr txBox="1"/>
            </xdr:nvSpPr>
            <xdr:spPr>
              <a:xfrm>
                <a:off x="487680" y="255270"/>
                <a:ext cx="3558540" cy="82791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𝑣_0=(𝑠_𝐹−𝑠_0−1/2·𝑎·(𝑡_𝐹−𝑡_0 )^2)/(𝑡_𝐹−𝑡_0 )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3" name="Rectángulo 32"/>
          <xdr:cNvSpPr/>
        </xdr:nvSpPr>
        <xdr:spPr>
          <a:xfrm>
            <a:off x="96012" y="192023"/>
            <a:ext cx="358140" cy="96727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</xdr:col>
      <xdr:colOff>96012</xdr:colOff>
      <xdr:row>21</xdr:row>
      <xdr:rowOff>244674</xdr:rowOff>
    </xdr:from>
    <xdr:to>
      <xdr:col>6</xdr:col>
      <xdr:colOff>579120</xdr:colOff>
      <xdr:row>25</xdr:row>
      <xdr:rowOff>55603</xdr:rowOff>
    </xdr:to>
    <xdr:grpSp>
      <xdr:nvGrpSpPr>
        <xdr:cNvPr id="34" name="Grupo 33"/>
        <xdr:cNvGrpSpPr/>
      </xdr:nvGrpSpPr>
      <xdr:grpSpPr>
        <a:xfrm>
          <a:off x="286512" y="5494854"/>
          <a:ext cx="3493008" cy="969169"/>
          <a:chOff x="96012" y="190501"/>
          <a:chExt cx="3493008" cy="780714"/>
        </a:xfrm>
      </xdr:grpSpPr>
      <xdr:sp macro="" textlink="">
        <xdr:nvSpPr>
          <xdr:cNvPr id="35" name="Rectángulo 34"/>
          <xdr:cNvSpPr/>
        </xdr:nvSpPr>
        <xdr:spPr>
          <a:xfrm>
            <a:off x="457200" y="190501"/>
            <a:ext cx="3131820" cy="77956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CuadroTexto 35"/>
              <xdr:cNvSpPr txBox="1"/>
            </xdr:nvSpPr>
            <xdr:spPr>
              <a:xfrm>
                <a:off x="487680" y="233892"/>
                <a:ext cx="3063240" cy="69320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d>
                            <m:d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num>
                        <m:den>
                          <m:f>
                            <m:f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sSup>
                            <m:sSup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6" name="CuadroTexto 35"/>
              <xdr:cNvSpPr txBox="1"/>
            </xdr:nvSpPr>
            <xdr:spPr>
              <a:xfrm>
                <a:off x="487680" y="233892"/>
                <a:ext cx="3063240" cy="69320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𝑎=(𝑠_𝐹−𝑠_0−𝑣_0·(𝑡_𝐹−𝑡_0 ))/(1/2·(𝑡_𝐹−𝑡_0 )^2 )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7" name="Rectángulo 36"/>
          <xdr:cNvSpPr/>
        </xdr:nvSpPr>
        <xdr:spPr>
          <a:xfrm>
            <a:off x="96012" y="192024"/>
            <a:ext cx="358140" cy="779191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twoCellAnchor>
    <xdr:from>
      <xdr:col>16</xdr:col>
      <xdr:colOff>198120</xdr:colOff>
      <xdr:row>20</xdr:row>
      <xdr:rowOff>76200</xdr:rowOff>
    </xdr:from>
    <xdr:to>
      <xdr:col>16</xdr:col>
      <xdr:colOff>396240</xdr:colOff>
      <xdr:row>21</xdr:row>
      <xdr:rowOff>274320</xdr:rowOff>
    </xdr:to>
    <xdr:sp macro="" textlink="">
      <xdr:nvSpPr>
        <xdr:cNvPr id="38" name="Flecha derecha 37"/>
        <xdr:cNvSpPr/>
      </xdr:nvSpPr>
      <xdr:spPr>
        <a:xfrm>
          <a:off x="8107680" y="40995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26</xdr:row>
      <xdr:rowOff>65338</xdr:rowOff>
    </xdr:from>
    <xdr:to>
      <xdr:col>9</xdr:col>
      <xdr:colOff>175260</xdr:colOff>
      <xdr:row>29</xdr:row>
      <xdr:rowOff>66466</xdr:rowOff>
    </xdr:to>
    <xdr:grpSp>
      <xdr:nvGrpSpPr>
        <xdr:cNvPr id="39" name="Grupo 38"/>
        <xdr:cNvGrpSpPr/>
      </xdr:nvGrpSpPr>
      <xdr:grpSpPr>
        <a:xfrm>
          <a:off x="286512" y="6656638"/>
          <a:ext cx="4895088" cy="831708"/>
          <a:chOff x="96012" y="190502"/>
          <a:chExt cx="3432855" cy="491835"/>
        </a:xfrm>
      </xdr:grpSpPr>
      <xdr:sp macro="" textlink="">
        <xdr:nvSpPr>
          <xdr:cNvPr id="40" name="Rectángulo 39"/>
          <xdr:cNvSpPr/>
        </xdr:nvSpPr>
        <xdr:spPr>
          <a:xfrm>
            <a:off x="341033" y="190502"/>
            <a:ext cx="3187834" cy="49054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1" name="CuadroTexto 40"/>
              <xdr:cNvSpPr txBox="1"/>
            </xdr:nvSpPr>
            <xdr:spPr>
              <a:xfrm>
                <a:off x="370116" y="224880"/>
                <a:ext cx="3121344" cy="420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±</m:t>
                          </m:r>
                          <m:rad>
                            <m:radPr>
                              <m:degHide m:val="on"/>
                              <m:ctrlP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p>
                                <m:sSup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  <m:sup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−2·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·</m:t>
                              </m:r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𝑠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𝑠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rad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1" name="CuadroTexto 40"/>
              <xdr:cNvSpPr txBox="1"/>
            </xdr:nvSpPr>
            <xdr:spPr>
              <a:xfrm>
                <a:off x="370116" y="224880"/>
                <a:ext cx="3121344" cy="420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𝑡_𝐹=(−𝑣_0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±√(〖𝑣_0〗^2−2·𝑎·(𝑠_0−𝑠_𝐹 ) ))/</a:t>
                </a:r>
                <a:r>
                  <a:rPr lang="es-ES" sz="2000" b="0" i="0">
                    <a:latin typeface="Cambria Math" panose="02040503050406030204" pitchFamily="18" charset="0"/>
                  </a:rPr>
                  <a:t>𝑎+𝑡_0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2" name="Rectángulo 41"/>
          <xdr:cNvSpPr/>
        </xdr:nvSpPr>
        <xdr:spPr>
          <a:xfrm>
            <a:off x="96012" y="192024"/>
            <a:ext cx="247835" cy="49031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  <xdr:twoCellAnchor>
    <xdr:from>
      <xdr:col>16</xdr:col>
      <xdr:colOff>198121</xdr:colOff>
      <xdr:row>21</xdr:row>
      <xdr:rowOff>377323</xdr:rowOff>
    </xdr:from>
    <xdr:to>
      <xdr:col>16</xdr:col>
      <xdr:colOff>396241</xdr:colOff>
      <xdr:row>24</xdr:row>
      <xdr:rowOff>24175</xdr:rowOff>
    </xdr:to>
    <xdr:sp macro="" textlink="">
      <xdr:nvSpPr>
        <xdr:cNvPr id="43" name="Flecha derecha 42"/>
        <xdr:cNvSpPr/>
      </xdr:nvSpPr>
      <xdr:spPr>
        <a:xfrm rot="2166509">
          <a:off x="8107681" y="5597023"/>
          <a:ext cx="198120" cy="424092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11</xdr:row>
      <xdr:rowOff>102870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/>
            <xdr:cNvSpPr txBox="1"/>
          </xdr:nvSpPr>
          <xdr:spPr>
            <a:xfrm>
              <a:off x="563880" y="290703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563880" y="290703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30</xdr:row>
      <xdr:rowOff>68581</xdr:rowOff>
    </xdr:from>
    <xdr:to>
      <xdr:col>9</xdr:col>
      <xdr:colOff>175260</xdr:colOff>
      <xdr:row>33</xdr:row>
      <xdr:rowOff>161500</xdr:rowOff>
    </xdr:to>
    <xdr:grpSp>
      <xdr:nvGrpSpPr>
        <xdr:cNvPr id="48" name="Grupo 47"/>
        <xdr:cNvGrpSpPr/>
      </xdr:nvGrpSpPr>
      <xdr:grpSpPr>
        <a:xfrm>
          <a:off x="286512" y="7680961"/>
          <a:ext cx="4895088" cy="862539"/>
          <a:chOff x="96012" y="190501"/>
          <a:chExt cx="3432855" cy="694818"/>
        </a:xfrm>
      </xdr:grpSpPr>
      <xdr:sp macro="" textlink="">
        <xdr:nvSpPr>
          <xdr:cNvPr id="49" name="Rectángulo 48"/>
          <xdr:cNvSpPr/>
        </xdr:nvSpPr>
        <xdr:spPr>
          <a:xfrm>
            <a:off x="341033" y="190501"/>
            <a:ext cx="3187834" cy="69362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0" name="CuadroTexto 49"/>
              <xdr:cNvSpPr txBox="1"/>
            </xdr:nvSpPr>
            <xdr:spPr>
              <a:xfrm>
                <a:off x="370116" y="233892"/>
                <a:ext cx="3121344" cy="607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±</m:t>
                          </m:r>
                          <m:rad>
                            <m:radPr>
                              <m:degHide m:val="on"/>
                              <m:ctrlP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p>
                                <m:sSup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  <m:sup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−2·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·</m:t>
                              </m:r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𝑠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𝑠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rad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50" name="CuadroTexto 49"/>
              <xdr:cNvSpPr txBox="1"/>
            </xdr:nvSpPr>
            <xdr:spPr>
              <a:xfrm>
                <a:off x="370116" y="233892"/>
                <a:ext cx="3121344" cy="607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𝑡_0=𝑡_𝐹−(−𝑣_0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±√(〖𝑣_0〗^2−2·𝑎·(𝑠_0−𝑠_𝐹 ) ))/</a:t>
                </a:r>
                <a:r>
                  <a:rPr lang="es-ES" sz="2000" b="0" i="0">
                    <a:latin typeface="Cambria Math" panose="02040503050406030204" pitchFamily="18" charset="0"/>
                  </a:rPr>
                  <a:t>𝑎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51" name="Rectángulo 50"/>
          <xdr:cNvSpPr/>
        </xdr:nvSpPr>
        <xdr:spPr>
          <a:xfrm>
            <a:off x="96012" y="192024"/>
            <a:ext cx="247835" cy="69329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6.</a:t>
            </a:r>
          </a:p>
        </xdr:txBody>
      </xdr:sp>
    </xdr:grpSp>
    <xdr:clientData/>
  </xdr:twoCellAnchor>
  <xdr:twoCellAnchor>
    <xdr:from>
      <xdr:col>16</xdr:col>
      <xdr:colOff>198120</xdr:colOff>
      <xdr:row>27</xdr:row>
      <xdr:rowOff>76200</xdr:rowOff>
    </xdr:from>
    <xdr:to>
      <xdr:col>16</xdr:col>
      <xdr:colOff>396240</xdr:colOff>
      <xdr:row>28</xdr:row>
      <xdr:rowOff>274320</xdr:rowOff>
    </xdr:to>
    <xdr:sp macro="" textlink="">
      <xdr:nvSpPr>
        <xdr:cNvPr id="56" name="Flecha derecha 55"/>
        <xdr:cNvSpPr/>
      </xdr:nvSpPr>
      <xdr:spPr>
        <a:xfrm>
          <a:off x="10789920" y="51130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198121</xdr:colOff>
      <xdr:row>28</xdr:row>
      <xdr:rowOff>377323</xdr:rowOff>
    </xdr:from>
    <xdr:to>
      <xdr:col>16</xdr:col>
      <xdr:colOff>396241</xdr:colOff>
      <xdr:row>31</xdr:row>
      <xdr:rowOff>24175</xdr:rowOff>
    </xdr:to>
    <xdr:sp macro="" textlink="">
      <xdr:nvSpPr>
        <xdr:cNvPr id="57" name="Flecha derecha 56"/>
        <xdr:cNvSpPr/>
      </xdr:nvSpPr>
      <xdr:spPr>
        <a:xfrm rot="2166509">
          <a:off x="10789921" y="5627503"/>
          <a:ext cx="198120" cy="424092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7620</xdr:rowOff>
    </xdr:from>
    <xdr:to>
      <xdr:col>5</xdr:col>
      <xdr:colOff>563880</xdr:colOff>
      <xdr:row>10</xdr:row>
      <xdr:rowOff>83820</xdr:rowOff>
    </xdr:to>
    <xdr:sp macro="" textlink="">
      <xdr:nvSpPr>
        <xdr:cNvPr id="9" name="Rectángulo 8"/>
        <xdr:cNvSpPr/>
      </xdr:nvSpPr>
      <xdr:spPr>
        <a:xfrm>
          <a:off x="487680" y="1021080"/>
          <a:ext cx="2674620" cy="16840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350520</xdr:colOff>
      <xdr:row>5</xdr:row>
      <xdr:rowOff>87630</xdr:rowOff>
    </xdr:from>
    <xdr:ext cx="179068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41020" y="1314450"/>
              <a:ext cx="17906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41020" y="1314450"/>
              <a:ext cx="17906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𝑣_𝐹:𝑣𝑒𝑙𝑜𝑐𝑖𝑑𝑎𝑑 𝑓𝑖𝑛𝑎𝑙 (𝑚∕𝑠)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5</xdr:row>
      <xdr:rowOff>362989</xdr:rowOff>
    </xdr:from>
    <xdr:ext cx="186525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41020" y="1589809"/>
              <a:ext cx="18652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41020" y="1589809"/>
              <a:ext cx="186525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𝑣_0:𝑣𝑒𝑙𝑜𝑐𝑖𝑑𝑎𝑑 𝑖𝑛𝑖𝑐𝑖𝑎𝑙 (𝑚∕𝑠)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7</xdr:row>
      <xdr:rowOff>74468</xdr:rowOff>
    </xdr:from>
    <xdr:ext cx="1527791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41020" y="1865168"/>
              <a:ext cx="1527791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41020" y="1865168"/>
              <a:ext cx="1527791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𝑎:𝑎𝑐𝑒𝑙𝑒𝑟𝑎𝑐𝑖ó𝑛 (𝑚∕𝑠^2 )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8</xdr:row>
      <xdr:rowOff>117069</xdr:rowOff>
    </xdr:from>
    <xdr:ext cx="135697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541020" y="2143989"/>
              <a:ext cx="135697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541020" y="2143989"/>
              <a:ext cx="135697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11</xdr:col>
      <xdr:colOff>198120</xdr:colOff>
      <xdr:row>4</xdr:row>
      <xdr:rowOff>76200</xdr:rowOff>
    </xdr:from>
    <xdr:to>
      <xdr:col>11</xdr:col>
      <xdr:colOff>396240</xdr:colOff>
      <xdr:row>5</xdr:row>
      <xdr:rowOff>274320</xdr:rowOff>
    </xdr:to>
    <xdr:sp macro="" textlink="">
      <xdr:nvSpPr>
        <xdr:cNvPr id="10" name="Flecha derecha 9"/>
        <xdr:cNvSpPr/>
      </xdr:nvSpPr>
      <xdr:spPr>
        <a:xfrm>
          <a:off x="5852686" y="496614"/>
          <a:ext cx="198120" cy="413582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198120</xdr:colOff>
      <xdr:row>8</xdr:row>
      <xdr:rowOff>76200</xdr:rowOff>
    </xdr:from>
    <xdr:to>
      <xdr:col>11</xdr:col>
      <xdr:colOff>396240</xdr:colOff>
      <xdr:row>9</xdr:row>
      <xdr:rowOff>274320</xdr:rowOff>
    </xdr:to>
    <xdr:sp macro="" textlink="">
      <xdr:nvSpPr>
        <xdr:cNvPr id="11" name="Flecha derecha 10"/>
        <xdr:cNvSpPr/>
      </xdr:nvSpPr>
      <xdr:spPr>
        <a:xfrm>
          <a:off x="5836920" y="49530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3</xdr:row>
      <xdr:rowOff>7620</xdr:rowOff>
    </xdr:from>
    <xdr:to>
      <xdr:col>6</xdr:col>
      <xdr:colOff>30480</xdr:colOff>
      <xdr:row>4</xdr:row>
      <xdr:rowOff>198120</xdr:rowOff>
    </xdr:to>
    <xdr:grpSp>
      <xdr:nvGrpSpPr>
        <xdr:cNvPr id="21" name="Grupo 20"/>
        <xdr:cNvGrpSpPr/>
      </xdr:nvGrpSpPr>
      <xdr:grpSpPr>
        <a:xfrm>
          <a:off x="286512" y="784860"/>
          <a:ext cx="2944368" cy="426720"/>
          <a:chOff x="96012" y="190500"/>
          <a:chExt cx="2944368" cy="426720"/>
        </a:xfrm>
      </xdr:grpSpPr>
      <xdr:sp macro="" textlink="">
        <xdr:nvSpPr>
          <xdr:cNvPr id="8" name="Rectángulo 7"/>
          <xdr:cNvSpPr/>
        </xdr:nvSpPr>
        <xdr:spPr>
          <a:xfrm>
            <a:off x="457200" y="190500"/>
            <a:ext cx="2583180" cy="4267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CuadroTexto 1"/>
              <xdr:cNvSpPr txBox="1"/>
            </xdr:nvSpPr>
            <xdr:spPr>
              <a:xfrm>
                <a:off x="487680" y="240030"/>
                <a:ext cx="2527102" cy="313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" name="CuadroTexto 1"/>
              <xdr:cNvSpPr txBox="1"/>
            </xdr:nvSpPr>
            <xdr:spPr>
              <a:xfrm>
                <a:off x="487680" y="240030"/>
                <a:ext cx="2527102" cy="313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𝑣_𝐹=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𝑣_0+𝑎·(𝑡_𝐹−𝑡_0 )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4" name="Rectángulo 13"/>
          <xdr:cNvSpPr/>
        </xdr:nvSpPr>
        <xdr:spPr>
          <a:xfrm>
            <a:off x="96012" y="192024"/>
            <a:ext cx="358140" cy="42519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</xdr:col>
      <xdr:colOff>96012</xdr:colOff>
      <xdr:row>11</xdr:row>
      <xdr:rowOff>99369</xdr:rowOff>
    </xdr:from>
    <xdr:to>
      <xdr:col>6</xdr:col>
      <xdr:colOff>72336</xdr:colOff>
      <xdr:row>13</xdr:row>
      <xdr:rowOff>129849</xdr:rowOff>
    </xdr:to>
    <xdr:grpSp>
      <xdr:nvGrpSpPr>
        <xdr:cNvPr id="22" name="Grupo 21"/>
        <xdr:cNvGrpSpPr/>
      </xdr:nvGrpSpPr>
      <xdr:grpSpPr>
        <a:xfrm>
          <a:off x="286512" y="2903529"/>
          <a:ext cx="2986224" cy="449580"/>
          <a:chOff x="96012" y="2026920"/>
          <a:chExt cx="2986224" cy="426720"/>
        </a:xfrm>
      </xdr:grpSpPr>
      <xdr:sp macro="" textlink="">
        <xdr:nvSpPr>
          <xdr:cNvPr id="15" name="Rectángulo 14"/>
          <xdr:cNvSpPr/>
        </xdr:nvSpPr>
        <xdr:spPr>
          <a:xfrm>
            <a:off x="457200" y="2026920"/>
            <a:ext cx="2606040" cy="4267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6" name="CuadroTexto 15"/>
              <xdr:cNvSpPr txBox="1"/>
            </xdr:nvSpPr>
            <xdr:spPr>
              <a:xfrm>
                <a:off x="487680" y="2082134"/>
                <a:ext cx="2594556" cy="2971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𝑣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6" name="CuadroTexto 15"/>
              <xdr:cNvSpPr txBox="1"/>
            </xdr:nvSpPr>
            <xdr:spPr>
              <a:xfrm>
                <a:off x="487680" y="2082134"/>
                <a:ext cx="2594556" cy="2971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𝑣_0=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𝑣_𝐹−𝑎·(𝑡_𝐹−𝑡_0 )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7" name="Rectángulo 16"/>
          <xdr:cNvSpPr/>
        </xdr:nvSpPr>
        <xdr:spPr>
          <a:xfrm>
            <a:off x="96012" y="2028444"/>
            <a:ext cx="358140" cy="42519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13</xdr:row>
      <xdr:rowOff>327023</xdr:rowOff>
    </xdr:from>
    <xdr:to>
      <xdr:col>4</xdr:col>
      <xdr:colOff>114300</xdr:colOff>
      <xdr:row>17</xdr:row>
      <xdr:rowOff>21951</xdr:rowOff>
    </xdr:to>
    <xdr:grpSp>
      <xdr:nvGrpSpPr>
        <xdr:cNvPr id="4" name="Grupo 3"/>
        <xdr:cNvGrpSpPr/>
      </xdr:nvGrpSpPr>
      <xdr:grpSpPr>
        <a:xfrm>
          <a:off x="286512" y="3550283"/>
          <a:ext cx="1824228" cy="708388"/>
          <a:chOff x="286512" y="3391225"/>
          <a:chExt cx="1824228" cy="678180"/>
        </a:xfrm>
      </xdr:grpSpPr>
      <xdr:sp macro="" textlink="">
        <xdr:nvSpPr>
          <xdr:cNvPr id="18" name="Rectángulo 17"/>
          <xdr:cNvSpPr/>
        </xdr:nvSpPr>
        <xdr:spPr>
          <a:xfrm>
            <a:off x="647700" y="3391225"/>
            <a:ext cx="1463040" cy="67818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9" name="CuadroTexto 18"/>
              <xdr:cNvSpPr txBox="1"/>
            </xdr:nvSpPr>
            <xdr:spPr>
              <a:xfrm>
                <a:off x="678180" y="3440430"/>
                <a:ext cx="1374158" cy="5779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9" name="CuadroTexto 18"/>
              <xdr:cNvSpPr txBox="1"/>
            </xdr:nvSpPr>
            <xdr:spPr>
              <a:xfrm>
                <a:off x="678180" y="3440430"/>
                <a:ext cx="1374158" cy="5779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𝑎=(𝑣_𝐹−𝑣_0)/(𝑡_𝐹−𝑡_0 )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0" name="Rectángulo 19"/>
          <xdr:cNvSpPr/>
        </xdr:nvSpPr>
        <xdr:spPr>
          <a:xfrm>
            <a:off x="286512" y="3392424"/>
            <a:ext cx="358140" cy="67694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11</xdr:col>
      <xdr:colOff>198120</xdr:colOff>
      <xdr:row>12</xdr:row>
      <xdr:rowOff>76200</xdr:rowOff>
    </xdr:from>
    <xdr:to>
      <xdr:col>11</xdr:col>
      <xdr:colOff>396240</xdr:colOff>
      <xdr:row>13</xdr:row>
      <xdr:rowOff>274320</xdr:rowOff>
    </xdr:to>
    <xdr:sp macro="" textlink="">
      <xdr:nvSpPr>
        <xdr:cNvPr id="23" name="Flecha derecha 22"/>
        <xdr:cNvSpPr/>
      </xdr:nvSpPr>
      <xdr:spPr>
        <a:xfrm>
          <a:off x="5836920" y="15087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198120</xdr:colOff>
      <xdr:row>16</xdr:row>
      <xdr:rowOff>76200</xdr:rowOff>
    </xdr:from>
    <xdr:to>
      <xdr:col>11</xdr:col>
      <xdr:colOff>396240</xdr:colOff>
      <xdr:row>17</xdr:row>
      <xdr:rowOff>274320</xdr:rowOff>
    </xdr:to>
    <xdr:sp macro="" textlink="">
      <xdr:nvSpPr>
        <xdr:cNvPr id="25" name="Flecha derecha 24"/>
        <xdr:cNvSpPr/>
      </xdr:nvSpPr>
      <xdr:spPr>
        <a:xfrm>
          <a:off x="5836920" y="252222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17</xdr:row>
      <xdr:rowOff>229721</xdr:rowOff>
    </xdr:from>
    <xdr:to>
      <xdr:col>5</xdr:col>
      <xdr:colOff>144780</xdr:colOff>
      <xdr:row>20</xdr:row>
      <xdr:rowOff>194225</xdr:rowOff>
    </xdr:to>
    <xdr:grpSp>
      <xdr:nvGrpSpPr>
        <xdr:cNvPr id="12" name="Grupo 11"/>
        <xdr:cNvGrpSpPr/>
      </xdr:nvGrpSpPr>
      <xdr:grpSpPr>
        <a:xfrm>
          <a:off x="286512" y="4466441"/>
          <a:ext cx="2456688" cy="764604"/>
          <a:chOff x="286512" y="4245864"/>
          <a:chExt cx="2456688" cy="680526"/>
        </a:xfrm>
      </xdr:grpSpPr>
      <xdr:sp macro="" textlink="">
        <xdr:nvSpPr>
          <xdr:cNvPr id="26" name="Rectángulo 25"/>
          <xdr:cNvSpPr/>
        </xdr:nvSpPr>
        <xdr:spPr>
          <a:xfrm>
            <a:off x="647700" y="4248210"/>
            <a:ext cx="2095500" cy="67818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CuadroTexto 26"/>
              <xdr:cNvSpPr txBox="1"/>
            </xdr:nvSpPr>
            <xdr:spPr>
              <a:xfrm>
                <a:off x="678180" y="4316730"/>
                <a:ext cx="2046073" cy="52764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7" name="CuadroTexto 26"/>
              <xdr:cNvSpPr txBox="1"/>
            </xdr:nvSpPr>
            <xdr:spPr>
              <a:xfrm>
                <a:off x="678180" y="4316730"/>
                <a:ext cx="2046073" cy="52764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𝑡_𝐹=(𝑣_𝐹−𝑣_0)/𝑎+𝑡_0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8" name="Rectángulo 27"/>
          <xdr:cNvSpPr/>
        </xdr:nvSpPr>
        <xdr:spPr>
          <a:xfrm>
            <a:off x="286512" y="4245864"/>
            <a:ext cx="358140" cy="67694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oneCellAnchor>
    <xdr:from>
      <xdr:col>1</xdr:col>
      <xdr:colOff>350520</xdr:colOff>
      <xdr:row>9</xdr:row>
      <xdr:rowOff>179070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/>
            <xdr:cNvSpPr txBox="1"/>
          </xdr:nvSpPr>
          <xdr:spPr>
            <a:xfrm>
              <a:off x="541020" y="241935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541020" y="241935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21</xdr:row>
      <xdr:rowOff>178109</xdr:rowOff>
    </xdr:from>
    <xdr:to>
      <xdr:col>5</xdr:col>
      <xdr:colOff>144780</xdr:colOff>
      <xdr:row>23</xdr:row>
      <xdr:rowOff>315280</xdr:rowOff>
    </xdr:to>
    <xdr:grpSp>
      <xdr:nvGrpSpPr>
        <xdr:cNvPr id="30" name="Grupo 29"/>
        <xdr:cNvGrpSpPr/>
      </xdr:nvGrpSpPr>
      <xdr:grpSpPr>
        <a:xfrm>
          <a:off x="286512" y="5428289"/>
          <a:ext cx="2456688" cy="701051"/>
          <a:chOff x="286512" y="4247547"/>
          <a:chExt cx="2456688" cy="790117"/>
        </a:xfrm>
      </xdr:grpSpPr>
      <xdr:sp macro="" textlink="">
        <xdr:nvSpPr>
          <xdr:cNvPr id="31" name="Rectángulo 30"/>
          <xdr:cNvSpPr/>
        </xdr:nvSpPr>
        <xdr:spPr>
          <a:xfrm>
            <a:off x="647700" y="4247547"/>
            <a:ext cx="2095500" cy="79011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CuadroTexto 31"/>
              <xdr:cNvSpPr txBox="1"/>
            </xdr:nvSpPr>
            <xdr:spPr>
              <a:xfrm>
                <a:off x="678180" y="4316729"/>
                <a:ext cx="1978619" cy="6490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𝑣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2" name="CuadroTexto 31"/>
              <xdr:cNvSpPr txBox="1"/>
            </xdr:nvSpPr>
            <xdr:spPr>
              <a:xfrm>
                <a:off x="678180" y="4316729"/>
                <a:ext cx="1978619" cy="6490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𝑡_0=𝑡_𝐹−(𝑣_𝐹−𝑣_0)/𝑎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3" name="Rectángulo 32"/>
          <xdr:cNvSpPr/>
        </xdr:nvSpPr>
        <xdr:spPr>
          <a:xfrm>
            <a:off x="286512" y="4248266"/>
            <a:ext cx="358140" cy="788678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  <xdr:twoCellAnchor>
    <xdr:from>
      <xdr:col>11</xdr:col>
      <xdr:colOff>198120</xdr:colOff>
      <xdr:row>20</xdr:row>
      <xdr:rowOff>76200</xdr:rowOff>
    </xdr:from>
    <xdr:to>
      <xdr:col>11</xdr:col>
      <xdr:colOff>396240</xdr:colOff>
      <xdr:row>21</xdr:row>
      <xdr:rowOff>274320</xdr:rowOff>
    </xdr:to>
    <xdr:sp macro="" textlink="">
      <xdr:nvSpPr>
        <xdr:cNvPr id="34" name="Flecha derecha 33"/>
        <xdr:cNvSpPr/>
      </xdr:nvSpPr>
      <xdr:spPr>
        <a:xfrm>
          <a:off x="7505700" y="40995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99060</xdr:rowOff>
    </xdr:from>
    <xdr:to>
      <xdr:col>5</xdr:col>
      <xdr:colOff>365760</xdr:colOff>
      <xdr:row>10</xdr:row>
      <xdr:rowOff>99060</xdr:rowOff>
    </xdr:to>
    <xdr:sp macro="" textlink="">
      <xdr:nvSpPr>
        <xdr:cNvPr id="2" name="Rectángulo 1"/>
        <xdr:cNvSpPr/>
      </xdr:nvSpPr>
      <xdr:spPr>
        <a:xfrm>
          <a:off x="510540" y="1143000"/>
          <a:ext cx="2453640" cy="15925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57150</xdr:rowOff>
    </xdr:from>
    <xdr:ext cx="15751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306830"/>
              <a:ext cx="15751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:á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𝑛𝑔𝑢𝑙𝑜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306830"/>
              <a:ext cx="15751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ES" sz="1200" b="0" i="0">
                  <a:latin typeface="Cambria Math" panose="02040503050406030204" pitchFamily="18" charset="0"/>
                </a:rPr>
                <a:t>𝐹:á𝑛𝑔𝑢𝑙𝑜 𝑓𝑖𝑛𝑎𝑙 (𝑟𝑎𝑑)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7</xdr:row>
      <xdr:rowOff>45720</xdr:rowOff>
    </xdr:from>
    <xdr:ext cx="207063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63880" y="1859280"/>
              <a:ext cx="20706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63880" y="1859280"/>
              <a:ext cx="20706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s-ES" sz="1200" b="0" i="0">
                  <a:latin typeface="Cambria Math" panose="02040503050406030204" pitchFamily="18" charset="0"/>
                </a:rPr>
                <a:t>:𝑣𝑒𝑙𝑜𝑐𝑖𝑑𝑎𝑑 𝑎𝑛𝑔𝑢𝑙𝑎𝑟 (𝑟𝑎𝑑∕𝑠)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8</xdr:row>
      <xdr:rowOff>85725</xdr:rowOff>
    </xdr:from>
    <xdr:ext cx="13569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63880" y="2135505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63880" y="2135505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12</xdr:col>
      <xdr:colOff>198120</xdr:colOff>
      <xdr:row>4</xdr:row>
      <xdr:rowOff>76200</xdr:rowOff>
    </xdr:from>
    <xdr:to>
      <xdr:col>12</xdr:col>
      <xdr:colOff>396240</xdr:colOff>
      <xdr:row>5</xdr:row>
      <xdr:rowOff>274320</xdr:rowOff>
    </xdr:to>
    <xdr:sp macro="" textlink="">
      <xdr:nvSpPr>
        <xdr:cNvPr id="6" name="Flecha derecha 5"/>
        <xdr:cNvSpPr/>
      </xdr:nvSpPr>
      <xdr:spPr>
        <a:xfrm>
          <a:off x="8107680" y="11201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198120</xdr:colOff>
      <xdr:row>8</xdr:row>
      <xdr:rowOff>76200</xdr:rowOff>
    </xdr:from>
    <xdr:to>
      <xdr:col>12</xdr:col>
      <xdr:colOff>396240</xdr:colOff>
      <xdr:row>9</xdr:row>
      <xdr:rowOff>274320</xdr:rowOff>
    </xdr:to>
    <xdr:sp macro="" textlink="">
      <xdr:nvSpPr>
        <xdr:cNvPr id="7" name="Flecha derecha 6"/>
        <xdr:cNvSpPr/>
      </xdr:nvSpPr>
      <xdr:spPr>
        <a:xfrm>
          <a:off x="8107680" y="212598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7621</xdr:rowOff>
    </xdr:from>
    <xdr:to>
      <xdr:col>6</xdr:col>
      <xdr:colOff>228600</xdr:colOff>
      <xdr:row>4</xdr:row>
      <xdr:rowOff>176783</xdr:rowOff>
    </xdr:to>
    <xdr:grpSp>
      <xdr:nvGrpSpPr>
        <xdr:cNvPr id="8" name="Grupo 7"/>
        <xdr:cNvGrpSpPr/>
      </xdr:nvGrpSpPr>
      <xdr:grpSpPr>
        <a:xfrm>
          <a:off x="286513" y="815341"/>
          <a:ext cx="3142487" cy="405382"/>
          <a:chOff x="96013" y="190501"/>
          <a:chExt cx="2271209" cy="405380"/>
        </a:xfrm>
      </xdr:grpSpPr>
      <xdr:sp macro="" textlink="">
        <xdr:nvSpPr>
          <xdr:cNvPr id="9" name="Rectángulo 8"/>
          <xdr:cNvSpPr/>
        </xdr:nvSpPr>
        <xdr:spPr>
          <a:xfrm>
            <a:off x="357059" y="190501"/>
            <a:ext cx="2010163" cy="40385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195509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𝜔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195509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𝜙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_0+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1" name="Rectángulo 10"/>
          <xdr:cNvSpPr/>
        </xdr:nvSpPr>
        <xdr:spPr>
          <a:xfrm>
            <a:off x="96013" y="192025"/>
            <a:ext cx="261046" cy="40385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12</xdr:col>
      <xdr:colOff>198120</xdr:colOff>
      <xdr:row>12</xdr:row>
      <xdr:rowOff>76200</xdr:rowOff>
    </xdr:from>
    <xdr:to>
      <xdr:col>12</xdr:col>
      <xdr:colOff>396240</xdr:colOff>
      <xdr:row>13</xdr:row>
      <xdr:rowOff>274320</xdr:rowOff>
    </xdr:to>
    <xdr:sp macro="" textlink="">
      <xdr:nvSpPr>
        <xdr:cNvPr id="12" name="Flecha derecha 11"/>
        <xdr:cNvSpPr/>
      </xdr:nvSpPr>
      <xdr:spPr>
        <a:xfrm>
          <a:off x="8107680" y="31013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198120</xdr:colOff>
      <xdr:row>16</xdr:row>
      <xdr:rowOff>76200</xdr:rowOff>
    </xdr:from>
    <xdr:to>
      <xdr:col>12</xdr:col>
      <xdr:colOff>396240</xdr:colOff>
      <xdr:row>17</xdr:row>
      <xdr:rowOff>274320</xdr:rowOff>
    </xdr:to>
    <xdr:sp macro="" textlink="">
      <xdr:nvSpPr>
        <xdr:cNvPr id="13" name="Flecha derecha 12"/>
        <xdr:cNvSpPr/>
      </xdr:nvSpPr>
      <xdr:spPr>
        <a:xfrm>
          <a:off x="8107680" y="410718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333375</xdr:rowOff>
    </xdr:from>
    <xdr:ext cx="164974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563880" y="1583055"/>
              <a:ext cx="16497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:á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𝑛𝑔𝑢𝑙𝑜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563880" y="1583055"/>
              <a:ext cx="164974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𝜑_</a:t>
              </a:r>
              <a:r>
                <a:rPr lang="es-ES" sz="1200" b="0" i="0">
                  <a:latin typeface="Cambria Math" panose="02040503050406030204" pitchFamily="18" charset="0"/>
                </a:rPr>
                <a:t>0:á𝑛𝑔𝑢𝑙𝑜 𝑖𝑛𝑖𝑐𝑖𝑎𝑙 (𝑟𝑎𝑑)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11</xdr:row>
      <xdr:rowOff>144583</xdr:rowOff>
    </xdr:from>
    <xdr:to>
      <xdr:col>6</xdr:col>
      <xdr:colOff>76200</xdr:colOff>
      <xdr:row>13</xdr:row>
      <xdr:rowOff>128278</xdr:rowOff>
    </xdr:to>
    <xdr:grpSp>
      <xdr:nvGrpSpPr>
        <xdr:cNvPr id="15" name="Grupo 14"/>
        <xdr:cNvGrpSpPr/>
      </xdr:nvGrpSpPr>
      <xdr:grpSpPr>
        <a:xfrm>
          <a:off x="286512" y="2963983"/>
          <a:ext cx="2990088" cy="395175"/>
          <a:chOff x="96012" y="190500"/>
          <a:chExt cx="2990088" cy="627599"/>
        </a:xfrm>
      </xdr:grpSpPr>
      <xdr:sp macro="" textlink="">
        <xdr:nvSpPr>
          <xdr:cNvPr id="16" name="Rectángulo 15"/>
          <xdr:cNvSpPr/>
        </xdr:nvSpPr>
        <xdr:spPr>
          <a:xfrm>
            <a:off x="457200" y="190500"/>
            <a:ext cx="2628900" cy="62607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7" name="CuadroTexto 16"/>
              <xdr:cNvSpPr txBox="1"/>
            </xdr:nvSpPr>
            <xdr:spPr>
              <a:xfrm>
                <a:off x="487680" y="231626"/>
                <a:ext cx="2560320" cy="5297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𝜔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7" name="CuadroTexto 16"/>
              <xdr:cNvSpPr txBox="1"/>
            </xdr:nvSpPr>
            <xdr:spPr>
              <a:xfrm>
                <a:off x="487680" y="231626"/>
                <a:ext cx="2560320" cy="52976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𝜙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_𝐹−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8" name="Rectángulo 17"/>
          <xdr:cNvSpPr/>
        </xdr:nvSpPr>
        <xdr:spPr>
          <a:xfrm>
            <a:off x="96012" y="192025"/>
            <a:ext cx="358140" cy="62607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13</xdr:row>
      <xdr:rowOff>356681</xdr:rowOff>
    </xdr:from>
    <xdr:to>
      <xdr:col>4</xdr:col>
      <xdr:colOff>236220</xdr:colOff>
      <xdr:row>17</xdr:row>
      <xdr:rowOff>108785</xdr:rowOff>
    </xdr:to>
    <xdr:grpSp>
      <xdr:nvGrpSpPr>
        <xdr:cNvPr id="19" name="Grupo 18"/>
        <xdr:cNvGrpSpPr/>
      </xdr:nvGrpSpPr>
      <xdr:grpSpPr>
        <a:xfrm>
          <a:off x="286512" y="3587561"/>
          <a:ext cx="1946148" cy="757944"/>
          <a:chOff x="96012" y="190500"/>
          <a:chExt cx="1946148" cy="712658"/>
        </a:xfrm>
      </xdr:grpSpPr>
      <xdr:sp macro="" textlink="">
        <xdr:nvSpPr>
          <xdr:cNvPr id="20" name="Rectángulo 19"/>
          <xdr:cNvSpPr/>
        </xdr:nvSpPr>
        <xdr:spPr>
          <a:xfrm>
            <a:off x="457200" y="190500"/>
            <a:ext cx="158496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" name="CuadroTexto 20"/>
              <xdr:cNvSpPr txBox="1"/>
            </xdr:nvSpPr>
            <xdr:spPr>
              <a:xfrm>
                <a:off x="487680" y="255269"/>
                <a:ext cx="15163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𝜔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1" name="CuadroTexto 20"/>
              <xdr:cNvSpPr txBox="1"/>
            </xdr:nvSpPr>
            <xdr:spPr>
              <a:xfrm>
                <a:off x="487680" y="255269"/>
                <a:ext cx="15163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r>
                  <a:rPr lang="es-ES" sz="2000" b="0" i="0">
                    <a:latin typeface="Cambria Math" panose="02040503050406030204" pitchFamily="18" charset="0"/>
                  </a:rPr>
                  <a:t>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2" name="Rectángulo 21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12</xdr:col>
      <xdr:colOff>198120</xdr:colOff>
      <xdr:row>20</xdr:row>
      <xdr:rowOff>76200</xdr:rowOff>
    </xdr:from>
    <xdr:to>
      <xdr:col>12</xdr:col>
      <xdr:colOff>396240</xdr:colOff>
      <xdr:row>21</xdr:row>
      <xdr:rowOff>274320</xdr:rowOff>
    </xdr:to>
    <xdr:sp macro="" textlink="">
      <xdr:nvSpPr>
        <xdr:cNvPr id="23" name="Flecha derecha 22"/>
        <xdr:cNvSpPr/>
      </xdr:nvSpPr>
      <xdr:spPr>
        <a:xfrm>
          <a:off x="8107680" y="511302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9</xdr:row>
      <xdr:rowOff>148590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63880" y="240411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63880" y="240411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17</xdr:row>
      <xdr:rowOff>337188</xdr:rowOff>
    </xdr:from>
    <xdr:to>
      <xdr:col>5</xdr:col>
      <xdr:colOff>137160</xdr:colOff>
      <xdr:row>21</xdr:row>
      <xdr:rowOff>58812</xdr:rowOff>
    </xdr:to>
    <xdr:grpSp>
      <xdr:nvGrpSpPr>
        <xdr:cNvPr id="25" name="Grupo 24"/>
        <xdr:cNvGrpSpPr/>
      </xdr:nvGrpSpPr>
      <xdr:grpSpPr>
        <a:xfrm>
          <a:off x="286512" y="4573908"/>
          <a:ext cx="2449068" cy="727464"/>
          <a:chOff x="96012" y="190500"/>
          <a:chExt cx="2449068" cy="712658"/>
        </a:xfrm>
      </xdr:grpSpPr>
      <xdr:sp macro="" textlink="">
        <xdr:nvSpPr>
          <xdr:cNvPr id="26" name="Rectángulo 25"/>
          <xdr:cNvSpPr/>
        </xdr:nvSpPr>
        <xdr:spPr>
          <a:xfrm>
            <a:off x="457200" y="190500"/>
            <a:ext cx="208788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CuadroTexto 26"/>
              <xdr:cNvSpPr txBox="1"/>
            </xdr:nvSpPr>
            <xdr:spPr>
              <a:xfrm>
                <a:off x="487680" y="255269"/>
                <a:ext cx="205740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7" name="CuadroTexto 26"/>
              <xdr:cNvSpPr txBox="1"/>
            </xdr:nvSpPr>
            <xdr:spPr>
              <a:xfrm>
                <a:off x="487680" y="255269"/>
                <a:ext cx="205740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r>
                  <a:rPr lang="es-ES" sz="2000" b="0" i="0">
                    <a:latin typeface="Cambria Math" panose="02040503050406030204" pitchFamily="18" charset="0"/>
                  </a:rPr>
                  <a:t>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8" name="Rectángulo 27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twoCellAnchor>
    <xdr:from>
      <xdr:col>1</xdr:col>
      <xdr:colOff>96012</xdr:colOff>
      <xdr:row>21</xdr:row>
      <xdr:rowOff>287217</xdr:rowOff>
    </xdr:from>
    <xdr:to>
      <xdr:col>5</xdr:col>
      <xdr:colOff>190500</xdr:colOff>
      <xdr:row>24</xdr:row>
      <xdr:rowOff>206014</xdr:rowOff>
    </xdr:to>
    <xdr:grpSp>
      <xdr:nvGrpSpPr>
        <xdr:cNvPr id="29" name="Grupo 28"/>
        <xdr:cNvGrpSpPr/>
      </xdr:nvGrpSpPr>
      <xdr:grpSpPr>
        <a:xfrm>
          <a:off x="286512" y="5529777"/>
          <a:ext cx="2502408" cy="665557"/>
          <a:chOff x="96012" y="190500"/>
          <a:chExt cx="2502408" cy="1714413"/>
        </a:xfrm>
      </xdr:grpSpPr>
      <xdr:sp macro="" textlink="">
        <xdr:nvSpPr>
          <xdr:cNvPr id="30" name="Rectángulo 29"/>
          <xdr:cNvSpPr/>
        </xdr:nvSpPr>
        <xdr:spPr>
          <a:xfrm>
            <a:off x="457200" y="190500"/>
            <a:ext cx="2141220" cy="171370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CuadroTexto 30"/>
              <xdr:cNvSpPr txBox="1"/>
            </xdr:nvSpPr>
            <xdr:spPr>
              <a:xfrm>
                <a:off x="487680" y="274894"/>
                <a:ext cx="2103120" cy="15311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1" name="CuadroTexto 30"/>
              <xdr:cNvSpPr txBox="1"/>
            </xdr:nvSpPr>
            <xdr:spPr>
              <a:xfrm>
                <a:off x="487680" y="274894"/>
                <a:ext cx="2103120" cy="15311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2" name="Rectángulo 31"/>
          <xdr:cNvSpPr/>
        </xdr:nvSpPr>
        <xdr:spPr>
          <a:xfrm>
            <a:off x="96012" y="192020"/>
            <a:ext cx="358140" cy="171289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5</xdr:row>
      <xdr:rowOff>160020</xdr:rowOff>
    </xdr:from>
    <xdr:to>
      <xdr:col>5</xdr:col>
      <xdr:colOff>251460</xdr:colOff>
      <xdr:row>9</xdr:row>
      <xdr:rowOff>129540</xdr:rowOff>
    </xdr:to>
    <xdr:sp macro="" textlink="">
      <xdr:nvSpPr>
        <xdr:cNvPr id="2" name="Rectángulo 1"/>
        <xdr:cNvSpPr/>
      </xdr:nvSpPr>
      <xdr:spPr>
        <a:xfrm>
          <a:off x="510540" y="1386840"/>
          <a:ext cx="2339340" cy="9753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323850</xdr:rowOff>
    </xdr:from>
    <xdr:ext cx="1350370" cy="190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573530"/>
              <a:ext cx="1350370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𝑓𝑟𝑒𝑐𝑢𝑒𝑛𝑐𝑖𝑎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573530"/>
              <a:ext cx="1350370" cy="190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𝑓:𝑓𝑟𝑒𝑐𝑢𝑒𝑛𝑐𝑖𝑎 (𝑠^(−1) 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8</xdr:col>
      <xdr:colOff>198120</xdr:colOff>
      <xdr:row>4</xdr:row>
      <xdr:rowOff>76200</xdr:rowOff>
    </xdr:from>
    <xdr:to>
      <xdr:col>8</xdr:col>
      <xdr:colOff>396240</xdr:colOff>
      <xdr:row>5</xdr:row>
      <xdr:rowOff>274320</xdr:rowOff>
    </xdr:to>
    <xdr:sp macro="" textlink="">
      <xdr:nvSpPr>
        <xdr:cNvPr id="6" name="Flecha derecha 5"/>
        <xdr:cNvSpPr/>
      </xdr:nvSpPr>
      <xdr:spPr>
        <a:xfrm>
          <a:off x="8107680" y="11201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198120</xdr:colOff>
      <xdr:row>8</xdr:row>
      <xdr:rowOff>76200</xdr:rowOff>
    </xdr:from>
    <xdr:to>
      <xdr:col>8</xdr:col>
      <xdr:colOff>396240</xdr:colOff>
      <xdr:row>9</xdr:row>
      <xdr:rowOff>274320</xdr:rowOff>
    </xdr:to>
    <xdr:sp macro="" textlink="">
      <xdr:nvSpPr>
        <xdr:cNvPr id="7" name="Flecha derecha 6"/>
        <xdr:cNvSpPr/>
      </xdr:nvSpPr>
      <xdr:spPr>
        <a:xfrm>
          <a:off x="8107680" y="212598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7620</xdr:rowOff>
    </xdr:from>
    <xdr:to>
      <xdr:col>3</xdr:col>
      <xdr:colOff>121920</xdr:colOff>
      <xdr:row>5</xdr:row>
      <xdr:rowOff>275839</xdr:rowOff>
    </xdr:to>
    <xdr:grpSp>
      <xdr:nvGrpSpPr>
        <xdr:cNvPr id="8" name="Grupo 7"/>
        <xdr:cNvGrpSpPr/>
      </xdr:nvGrpSpPr>
      <xdr:grpSpPr>
        <a:xfrm>
          <a:off x="286513" y="815340"/>
          <a:ext cx="1229867" cy="687319"/>
          <a:chOff x="96013" y="190500"/>
          <a:chExt cx="888877" cy="710176"/>
        </a:xfrm>
      </xdr:grpSpPr>
      <xdr:sp macro="" textlink="">
        <xdr:nvSpPr>
          <xdr:cNvPr id="9" name="Rectángulo 8"/>
          <xdr:cNvSpPr/>
        </xdr:nvSpPr>
        <xdr:spPr>
          <a:xfrm>
            <a:off x="357059" y="190500"/>
            <a:ext cx="627831" cy="70865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605802" cy="6515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605802" cy="6515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𝑓=1/𝑇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1" name="Rectángulo 10"/>
          <xdr:cNvSpPr/>
        </xdr:nvSpPr>
        <xdr:spPr>
          <a:xfrm>
            <a:off x="96013" y="192024"/>
            <a:ext cx="261046" cy="70865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8</xdr:col>
      <xdr:colOff>198120</xdr:colOff>
      <xdr:row>12</xdr:row>
      <xdr:rowOff>76200</xdr:rowOff>
    </xdr:from>
    <xdr:to>
      <xdr:col>8</xdr:col>
      <xdr:colOff>396240</xdr:colOff>
      <xdr:row>13</xdr:row>
      <xdr:rowOff>274320</xdr:rowOff>
    </xdr:to>
    <xdr:sp macro="" textlink="">
      <xdr:nvSpPr>
        <xdr:cNvPr id="12" name="Flecha derecha 11"/>
        <xdr:cNvSpPr/>
      </xdr:nvSpPr>
      <xdr:spPr>
        <a:xfrm>
          <a:off x="8107680" y="31013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198120</xdr:colOff>
      <xdr:row>16</xdr:row>
      <xdr:rowOff>76200</xdr:rowOff>
    </xdr:from>
    <xdr:to>
      <xdr:col>8</xdr:col>
      <xdr:colOff>396240</xdr:colOff>
      <xdr:row>17</xdr:row>
      <xdr:rowOff>274320</xdr:rowOff>
    </xdr:to>
    <xdr:sp macro="" textlink="">
      <xdr:nvSpPr>
        <xdr:cNvPr id="13" name="Flecha derecha 12"/>
        <xdr:cNvSpPr/>
      </xdr:nvSpPr>
      <xdr:spPr>
        <a:xfrm>
          <a:off x="8107680" y="410718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7</xdr:row>
      <xdr:rowOff>36195</xdr:rowOff>
    </xdr:from>
    <xdr:ext cx="97270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563880" y="1849755"/>
              <a:ext cx="9727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𝑝𝑒𝑟𝑖𝑜𝑑𝑜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563880" y="1849755"/>
              <a:ext cx="97270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𝑇:𝑝𝑒𝑟𝑖𝑜𝑑𝑜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13</xdr:row>
      <xdr:rowOff>242381</xdr:rowOff>
    </xdr:from>
    <xdr:to>
      <xdr:col>3</xdr:col>
      <xdr:colOff>320040</xdr:colOff>
      <xdr:row>16</xdr:row>
      <xdr:rowOff>200225</xdr:rowOff>
    </xdr:to>
    <xdr:grpSp>
      <xdr:nvGrpSpPr>
        <xdr:cNvPr id="19" name="Grupo 18"/>
        <xdr:cNvGrpSpPr/>
      </xdr:nvGrpSpPr>
      <xdr:grpSpPr>
        <a:xfrm>
          <a:off x="286512" y="3435161"/>
          <a:ext cx="1427988" cy="719844"/>
          <a:chOff x="96012" y="190500"/>
          <a:chExt cx="1427988" cy="712658"/>
        </a:xfrm>
      </xdr:grpSpPr>
      <xdr:sp macro="" textlink="">
        <xdr:nvSpPr>
          <xdr:cNvPr id="20" name="Rectángulo 19"/>
          <xdr:cNvSpPr/>
        </xdr:nvSpPr>
        <xdr:spPr>
          <a:xfrm>
            <a:off x="457200" y="190500"/>
            <a:ext cx="106680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" name="CuadroTexto 20"/>
              <xdr:cNvSpPr txBox="1"/>
            </xdr:nvSpPr>
            <xdr:spPr>
              <a:xfrm>
                <a:off x="487680" y="255269"/>
                <a:ext cx="10210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1" name="CuadroTexto 20"/>
              <xdr:cNvSpPr txBox="1"/>
            </xdr:nvSpPr>
            <xdr:spPr>
              <a:xfrm>
                <a:off x="487680" y="255269"/>
                <a:ext cx="102108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𝑓</a:t>
                </a:r>
                <a:r>
                  <a:rPr lang="es-ES" sz="2000" b="0" i="0">
                    <a:latin typeface="Cambria Math" panose="02040503050406030204" pitchFamily="18" charset="0"/>
                  </a:rPr>
                  <a:t>=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𝜔/</a:t>
                </a:r>
                <a:r>
                  <a:rPr lang="es-ES" sz="2000" b="0" i="0">
                    <a:latin typeface="Cambria Math" panose="02040503050406030204" pitchFamily="18" charset="0"/>
                  </a:rPr>
                  <a:t>2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𝜋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2" name="Rectángulo 21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8</xdr:col>
      <xdr:colOff>198120</xdr:colOff>
      <xdr:row>20</xdr:row>
      <xdr:rowOff>76200</xdr:rowOff>
    </xdr:from>
    <xdr:to>
      <xdr:col>8</xdr:col>
      <xdr:colOff>396240</xdr:colOff>
      <xdr:row>21</xdr:row>
      <xdr:rowOff>274320</xdr:rowOff>
    </xdr:to>
    <xdr:sp macro="" textlink="">
      <xdr:nvSpPr>
        <xdr:cNvPr id="23" name="Flecha derecha 22"/>
        <xdr:cNvSpPr/>
      </xdr:nvSpPr>
      <xdr:spPr>
        <a:xfrm>
          <a:off x="8107680" y="511302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9</xdr:row>
      <xdr:rowOff>295721</xdr:rowOff>
    </xdr:from>
    <xdr:to>
      <xdr:col>3</xdr:col>
      <xdr:colOff>121920</xdr:colOff>
      <xdr:row>13</xdr:row>
      <xdr:rowOff>78305</xdr:rowOff>
    </xdr:to>
    <xdr:grpSp>
      <xdr:nvGrpSpPr>
        <xdr:cNvPr id="33" name="Grupo 32"/>
        <xdr:cNvGrpSpPr/>
      </xdr:nvGrpSpPr>
      <xdr:grpSpPr>
        <a:xfrm>
          <a:off x="286512" y="2505521"/>
          <a:ext cx="1229868" cy="765564"/>
          <a:chOff x="96012" y="190500"/>
          <a:chExt cx="1229868" cy="712658"/>
        </a:xfrm>
      </xdr:grpSpPr>
      <xdr:sp macro="" textlink="">
        <xdr:nvSpPr>
          <xdr:cNvPr id="34" name="Rectángulo 33"/>
          <xdr:cNvSpPr/>
        </xdr:nvSpPr>
        <xdr:spPr>
          <a:xfrm>
            <a:off x="457200" y="190500"/>
            <a:ext cx="86868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5" name="CuadroTexto 34"/>
              <xdr:cNvSpPr txBox="1"/>
            </xdr:nvSpPr>
            <xdr:spPr>
              <a:xfrm>
                <a:off x="487680" y="255269"/>
                <a:ext cx="77724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5" name="CuadroTexto 34"/>
              <xdr:cNvSpPr txBox="1"/>
            </xdr:nvSpPr>
            <xdr:spPr>
              <a:xfrm>
                <a:off x="487680" y="255269"/>
                <a:ext cx="777240" cy="59499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𝑇</a:t>
                </a:r>
                <a:r>
                  <a:rPr lang="es-ES" sz="2000" b="0" i="0">
                    <a:latin typeface="Cambria Math" panose="02040503050406030204" pitchFamily="18" charset="0"/>
                  </a:rPr>
                  <a:t>=1/𝑓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6" name="Rectángulo 35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17</xdr:row>
      <xdr:rowOff>219521</xdr:rowOff>
    </xdr:from>
    <xdr:to>
      <xdr:col>3</xdr:col>
      <xdr:colOff>320040</xdr:colOff>
      <xdr:row>20</xdr:row>
      <xdr:rowOff>177365</xdr:rowOff>
    </xdr:to>
    <xdr:grpSp>
      <xdr:nvGrpSpPr>
        <xdr:cNvPr id="37" name="Grupo 36"/>
        <xdr:cNvGrpSpPr/>
      </xdr:nvGrpSpPr>
      <xdr:grpSpPr>
        <a:xfrm>
          <a:off x="286512" y="4372421"/>
          <a:ext cx="1427988" cy="727464"/>
          <a:chOff x="96012" y="190500"/>
          <a:chExt cx="1427988" cy="712658"/>
        </a:xfrm>
      </xdr:grpSpPr>
      <xdr:sp macro="" textlink="">
        <xdr:nvSpPr>
          <xdr:cNvPr id="38" name="Rectángulo 37"/>
          <xdr:cNvSpPr/>
        </xdr:nvSpPr>
        <xdr:spPr>
          <a:xfrm>
            <a:off x="457200" y="190500"/>
            <a:ext cx="1066800" cy="71147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CuadroTexto 38"/>
              <xdr:cNvSpPr txBox="1"/>
            </xdr:nvSpPr>
            <xdr:spPr>
              <a:xfrm>
                <a:off x="487680" y="255269"/>
                <a:ext cx="1021080" cy="6244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9" name="CuadroTexto 38"/>
              <xdr:cNvSpPr txBox="1"/>
            </xdr:nvSpPr>
            <xdr:spPr>
              <a:xfrm>
                <a:off x="487680" y="255269"/>
                <a:ext cx="1021080" cy="62441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𝑇</a:t>
                </a:r>
                <a:r>
                  <a:rPr lang="es-ES" sz="2000" b="0" i="0">
                    <a:latin typeface="Cambria Math" panose="02040503050406030204" pitchFamily="18" charset="0"/>
                  </a:rPr>
                  <a:t>=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2𝜋/𝜔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0" name="Rectángulo 39"/>
          <xdr:cNvSpPr/>
        </xdr:nvSpPr>
        <xdr:spPr>
          <a:xfrm>
            <a:off x="96012" y="192023"/>
            <a:ext cx="358140" cy="7111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oneCellAnchor>
    <xdr:from>
      <xdr:col>1</xdr:col>
      <xdr:colOff>373380</xdr:colOff>
      <xdr:row>8</xdr:row>
      <xdr:rowOff>74295</xdr:rowOff>
    </xdr:from>
    <xdr:ext cx="213776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/>
            <xdr:cNvSpPr txBox="1"/>
          </xdr:nvSpPr>
          <xdr:spPr>
            <a:xfrm>
              <a:off x="563880" y="2124075"/>
              <a:ext cx="213776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1" name="CuadroTexto 40"/>
            <xdr:cNvSpPr txBox="1"/>
          </xdr:nvSpPr>
          <xdr:spPr>
            <a:xfrm>
              <a:off x="563880" y="2124075"/>
              <a:ext cx="213776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s-ES" sz="1200" b="0" i="0">
                  <a:latin typeface="Cambria Math" panose="02040503050406030204" pitchFamily="18" charset="0"/>
                </a:rPr>
                <a:t>:𝑣𝑒𝑙𝑜𝑐𝑖𝑑𝑎𝑑 𝑎𝑛𝑔𝑢𝑙𝑎𝑟 (𝑟𝑎𝑑∕𝑠)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21</xdr:row>
      <xdr:rowOff>219520</xdr:rowOff>
    </xdr:from>
    <xdr:to>
      <xdr:col>4</xdr:col>
      <xdr:colOff>0</xdr:colOff>
      <xdr:row>26</xdr:row>
      <xdr:rowOff>123233</xdr:rowOff>
    </xdr:to>
    <xdr:grpSp>
      <xdr:nvGrpSpPr>
        <xdr:cNvPr id="47" name="Grupo 46"/>
        <xdr:cNvGrpSpPr/>
      </xdr:nvGrpSpPr>
      <xdr:grpSpPr>
        <a:xfrm>
          <a:off x="286512" y="5332540"/>
          <a:ext cx="1709928" cy="1252453"/>
          <a:chOff x="286512" y="5462081"/>
          <a:chExt cx="1709928" cy="1048701"/>
        </a:xfrm>
      </xdr:grpSpPr>
      <xdr:sp macro="" textlink="">
        <xdr:nvSpPr>
          <xdr:cNvPr id="43" name="Rectángulo 42"/>
          <xdr:cNvSpPr/>
        </xdr:nvSpPr>
        <xdr:spPr>
          <a:xfrm>
            <a:off x="647700" y="5462081"/>
            <a:ext cx="1348740" cy="104758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4" name="CuadroTexto 43"/>
              <xdr:cNvSpPr txBox="1"/>
            </xdr:nvSpPr>
            <xdr:spPr>
              <a:xfrm>
                <a:off x="678180" y="5530966"/>
                <a:ext cx="929640" cy="5497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𝜔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𝑇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4" name="CuadroTexto 43"/>
              <xdr:cNvSpPr txBox="1"/>
            </xdr:nvSpPr>
            <xdr:spPr>
              <a:xfrm>
                <a:off x="678180" y="5530966"/>
                <a:ext cx="929640" cy="5497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r>
                  <a:rPr lang="es-ES" sz="2000" b="0" i="0">
                    <a:latin typeface="Cambria Math" panose="02040503050406030204" pitchFamily="18" charset="0"/>
                  </a:rPr>
                  <a:t>=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2𝜋/𝑇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5" name="Rectángulo 44"/>
          <xdr:cNvSpPr/>
        </xdr:nvSpPr>
        <xdr:spPr>
          <a:xfrm>
            <a:off x="286512" y="5463701"/>
            <a:ext cx="358140" cy="1047081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6" name="CuadroTexto 45"/>
              <xdr:cNvSpPr txBox="1"/>
            </xdr:nvSpPr>
            <xdr:spPr>
              <a:xfrm>
                <a:off x="667512" y="6126823"/>
                <a:ext cx="1283208" cy="3595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𝜔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=2</m:t>
                      </m:r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·</m:t>
                      </m:r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6" name="CuadroTexto 45"/>
              <xdr:cNvSpPr txBox="1"/>
            </xdr:nvSpPr>
            <xdr:spPr>
              <a:xfrm>
                <a:off x="667512" y="6126823"/>
                <a:ext cx="1283208" cy="3595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r>
                  <a:rPr lang="es-ES" sz="2000" b="0" i="0">
                    <a:latin typeface="Cambria Math" panose="02040503050406030204" pitchFamily="18" charset="0"/>
                  </a:rPr>
                  <a:t>=2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𝜋·𝑓</a:t>
                </a:r>
                <a:endParaRPr lang="es-ES" sz="2000"/>
              </a:p>
            </xdr:txBody>
          </xdr:sp>
        </mc:Fallback>
      </mc:AlternateContent>
    </xdr:grpSp>
    <xdr:clientData/>
  </xdr:twoCellAnchor>
  <xdr:twoCellAnchor>
    <xdr:from>
      <xdr:col>8</xdr:col>
      <xdr:colOff>198120</xdr:colOff>
      <xdr:row>23</xdr:row>
      <xdr:rowOff>76200</xdr:rowOff>
    </xdr:from>
    <xdr:to>
      <xdr:col>8</xdr:col>
      <xdr:colOff>396240</xdr:colOff>
      <xdr:row>24</xdr:row>
      <xdr:rowOff>274320</xdr:rowOff>
    </xdr:to>
    <xdr:sp macro="" textlink="">
      <xdr:nvSpPr>
        <xdr:cNvPr id="48" name="Flecha derecha 47"/>
        <xdr:cNvSpPr/>
      </xdr:nvSpPr>
      <xdr:spPr>
        <a:xfrm>
          <a:off x="5082540" y="510540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CC00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99060</xdr:rowOff>
    </xdr:from>
    <xdr:to>
      <xdr:col>6</xdr:col>
      <xdr:colOff>205740</xdr:colOff>
      <xdr:row>12</xdr:row>
      <xdr:rowOff>175260</xdr:rowOff>
    </xdr:to>
    <xdr:sp macro="" textlink="">
      <xdr:nvSpPr>
        <xdr:cNvPr id="2" name="Rectángulo 1"/>
        <xdr:cNvSpPr/>
      </xdr:nvSpPr>
      <xdr:spPr>
        <a:xfrm>
          <a:off x="510540" y="1112520"/>
          <a:ext cx="2895600" cy="21031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247650</xdr:rowOff>
    </xdr:from>
    <xdr:ext cx="157607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474470"/>
              <a:ext cx="15760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:á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𝑛𝑔𝑢𝑙𝑜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474470"/>
              <a:ext cx="157607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ES" sz="1200" b="0" i="0">
                  <a:latin typeface="Cambria Math" panose="02040503050406030204" pitchFamily="18" charset="0"/>
                </a:rPr>
                <a:t>𝐹:á𝑛𝑔𝑢𝑙𝑜 𝑓𝑖𝑛𝑎𝑙 (𝑟𝑎𝑑)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8</xdr:row>
      <xdr:rowOff>19190</xdr:rowOff>
    </xdr:from>
    <xdr:ext cx="261725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63880" y="2046110"/>
              <a:ext cx="261725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63880" y="2046110"/>
              <a:ext cx="261725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ES" sz="1200" b="0" i="0">
                  <a:latin typeface="Cambria Math" panose="02040503050406030204" pitchFamily="18" charset="0"/>
                </a:rPr>
                <a:t>0:𝑣𝑒𝑙𝑜𝑐𝑖𝑑𝑎𝑑 𝑎𝑛𝑔𝑢𝑙𝑎𝑟 𝑖𝑛𝑖𝑐𝑖𝑎𝑙 (𝑟𝑎𝑑∕𝑠)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9</xdr:row>
      <xdr:rowOff>91650</xdr:rowOff>
    </xdr:from>
    <xdr:ext cx="225779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63880" y="2331930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63880" y="2331930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200" b="0" i="0">
                  <a:latin typeface="Cambria Math" panose="02040503050406030204" pitchFamily="18" charset="0"/>
                </a:rPr>
                <a:t>:𝑎𝑐𝑒𝑙𝑒𝑟𝑎𝑐𝑖ó𝑛 𝑎𝑛𝑔𝑢𝑙𝑎𝑟 (𝑟𝑎𝑑∕𝑠^2 )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9</xdr:row>
      <xdr:rowOff>380932</xdr:rowOff>
    </xdr:from>
    <xdr:ext cx="135697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63880" y="2621212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63880" y="2621212"/>
              <a:ext cx="135697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16</xdr:col>
      <xdr:colOff>198120</xdr:colOff>
      <xdr:row>4</xdr:row>
      <xdr:rowOff>76200</xdr:rowOff>
    </xdr:from>
    <xdr:to>
      <xdr:col>16</xdr:col>
      <xdr:colOff>396240</xdr:colOff>
      <xdr:row>5</xdr:row>
      <xdr:rowOff>274320</xdr:rowOff>
    </xdr:to>
    <xdr:sp macro="" textlink="">
      <xdr:nvSpPr>
        <xdr:cNvPr id="7" name="Flecha derecha 6"/>
        <xdr:cNvSpPr/>
      </xdr:nvSpPr>
      <xdr:spPr>
        <a:xfrm>
          <a:off x="10789920" y="10896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198120</xdr:colOff>
      <xdr:row>8</xdr:row>
      <xdr:rowOff>76200</xdr:rowOff>
    </xdr:from>
    <xdr:to>
      <xdr:col>16</xdr:col>
      <xdr:colOff>396240</xdr:colOff>
      <xdr:row>9</xdr:row>
      <xdr:rowOff>274320</xdr:rowOff>
    </xdr:to>
    <xdr:sp macro="" textlink="">
      <xdr:nvSpPr>
        <xdr:cNvPr id="8" name="Flecha derecha 7"/>
        <xdr:cNvSpPr/>
      </xdr:nvSpPr>
      <xdr:spPr>
        <a:xfrm>
          <a:off x="10789920" y="21031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7620</xdr:rowOff>
    </xdr:from>
    <xdr:to>
      <xdr:col>9</xdr:col>
      <xdr:colOff>487680</xdr:colOff>
      <xdr:row>5</xdr:row>
      <xdr:rowOff>222503</xdr:rowOff>
    </xdr:to>
    <xdr:grpSp>
      <xdr:nvGrpSpPr>
        <xdr:cNvPr id="9" name="Grupo 8"/>
        <xdr:cNvGrpSpPr/>
      </xdr:nvGrpSpPr>
      <xdr:grpSpPr>
        <a:xfrm>
          <a:off x="286513" y="784860"/>
          <a:ext cx="5207507" cy="664463"/>
          <a:chOff x="96013" y="190500"/>
          <a:chExt cx="3763686" cy="664460"/>
        </a:xfrm>
      </xdr:grpSpPr>
      <xdr:sp macro="" textlink="">
        <xdr:nvSpPr>
          <xdr:cNvPr id="10" name="Rectángulo 9"/>
          <xdr:cNvSpPr/>
        </xdr:nvSpPr>
        <xdr:spPr>
          <a:xfrm>
            <a:off x="357058" y="190500"/>
            <a:ext cx="3502641" cy="66294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CuadroTexto 10"/>
              <xdr:cNvSpPr txBox="1"/>
            </xdr:nvSpPr>
            <xdr:spPr>
              <a:xfrm>
                <a:off x="390102" y="209550"/>
                <a:ext cx="3420031" cy="5761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1" name="CuadroTexto 10"/>
              <xdr:cNvSpPr txBox="1"/>
            </xdr:nvSpPr>
            <xdr:spPr>
              <a:xfrm>
                <a:off x="390102" y="209550"/>
                <a:ext cx="3420031" cy="57618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𝜙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_0+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_0·(𝑡_𝐹−𝑡_0 )+1/2·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𝛼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·(𝑡_𝐹−𝑡_0 )^2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2" name="Rectángulo 11"/>
          <xdr:cNvSpPr/>
        </xdr:nvSpPr>
        <xdr:spPr>
          <a:xfrm>
            <a:off x="96013" y="192024"/>
            <a:ext cx="261046" cy="66293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16</xdr:col>
      <xdr:colOff>198120</xdr:colOff>
      <xdr:row>12</xdr:row>
      <xdr:rowOff>76200</xdr:rowOff>
    </xdr:from>
    <xdr:to>
      <xdr:col>16</xdr:col>
      <xdr:colOff>396240</xdr:colOff>
      <xdr:row>13</xdr:row>
      <xdr:rowOff>274320</xdr:rowOff>
    </xdr:to>
    <xdr:sp macro="" textlink="">
      <xdr:nvSpPr>
        <xdr:cNvPr id="13" name="Flecha derecha 12"/>
        <xdr:cNvSpPr/>
      </xdr:nvSpPr>
      <xdr:spPr>
        <a:xfrm>
          <a:off x="10789920" y="311658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198120</xdr:colOff>
      <xdr:row>16</xdr:row>
      <xdr:rowOff>76200</xdr:rowOff>
    </xdr:from>
    <xdr:to>
      <xdr:col>16</xdr:col>
      <xdr:colOff>396240</xdr:colOff>
      <xdr:row>17</xdr:row>
      <xdr:rowOff>274320</xdr:rowOff>
    </xdr:to>
    <xdr:sp macro="" textlink="">
      <xdr:nvSpPr>
        <xdr:cNvPr id="14" name="Flecha derecha 13"/>
        <xdr:cNvSpPr/>
      </xdr:nvSpPr>
      <xdr:spPr>
        <a:xfrm>
          <a:off x="10789920" y="40995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6</xdr:row>
      <xdr:rowOff>152470</xdr:rowOff>
    </xdr:from>
    <xdr:ext cx="165064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563880" y="1760290"/>
              <a:ext cx="165064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:á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𝑛𝑔𝑢𝑙𝑜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563880" y="1760290"/>
              <a:ext cx="165064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ES" sz="1200" b="0" i="0">
                  <a:latin typeface="Cambria Math" panose="02040503050406030204" pitchFamily="18" charset="0"/>
                </a:rPr>
                <a:t>0:á𝑛𝑔𝑢𝑙𝑜 𝑖𝑛𝑖𝑐𝑖𝑎𝑙 (𝑟𝑎𝑑)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13</xdr:row>
      <xdr:rowOff>154515</xdr:rowOff>
    </xdr:from>
    <xdr:to>
      <xdr:col>9</xdr:col>
      <xdr:colOff>502920</xdr:colOff>
      <xdr:row>16</xdr:row>
      <xdr:rowOff>86982</xdr:rowOff>
    </xdr:to>
    <xdr:grpSp>
      <xdr:nvGrpSpPr>
        <xdr:cNvPr id="16" name="Grupo 15"/>
        <xdr:cNvGrpSpPr/>
      </xdr:nvGrpSpPr>
      <xdr:grpSpPr>
        <a:xfrm>
          <a:off x="286512" y="3408255"/>
          <a:ext cx="5222748" cy="702087"/>
          <a:chOff x="96012" y="190500"/>
          <a:chExt cx="5222748" cy="1016973"/>
        </a:xfrm>
      </xdr:grpSpPr>
      <xdr:sp macro="" textlink="">
        <xdr:nvSpPr>
          <xdr:cNvPr id="17" name="Rectángulo 16"/>
          <xdr:cNvSpPr/>
        </xdr:nvSpPr>
        <xdr:spPr>
          <a:xfrm>
            <a:off x="457200" y="190500"/>
            <a:ext cx="4861560" cy="101545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8" name="CuadroTexto 17"/>
              <xdr:cNvSpPr txBox="1"/>
            </xdr:nvSpPr>
            <xdr:spPr>
              <a:xfrm>
                <a:off x="487680" y="231626"/>
                <a:ext cx="4777740" cy="9412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𝜙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e>
                        <m:sup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8" name="CuadroTexto 17"/>
              <xdr:cNvSpPr txBox="1"/>
            </xdr:nvSpPr>
            <xdr:spPr>
              <a:xfrm>
                <a:off x="487680" y="231626"/>
                <a:ext cx="4777740" cy="94121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𝜙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_𝐹−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_0·(𝑡_𝐹−𝑡_0 )−1/2·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𝛼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·(𝑡_𝐹−𝑡_0 )^2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9" name="Rectángulo 18"/>
          <xdr:cNvSpPr/>
        </xdr:nvSpPr>
        <xdr:spPr>
          <a:xfrm>
            <a:off x="96012" y="192024"/>
            <a:ext cx="358140" cy="1015449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17</xdr:row>
      <xdr:rowOff>66237</xdr:rowOff>
    </xdr:from>
    <xdr:to>
      <xdr:col>8</xdr:col>
      <xdr:colOff>30480</xdr:colOff>
      <xdr:row>21</xdr:row>
      <xdr:rowOff>52059</xdr:rowOff>
    </xdr:to>
    <xdr:grpSp>
      <xdr:nvGrpSpPr>
        <xdr:cNvPr id="20" name="Grupo 19"/>
        <xdr:cNvGrpSpPr/>
      </xdr:nvGrpSpPr>
      <xdr:grpSpPr>
        <a:xfrm>
          <a:off x="286512" y="4302957"/>
          <a:ext cx="4148328" cy="999282"/>
          <a:chOff x="96012" y="190500"/>
          <a:chExt cx="4148328" cy="968796"/>
        </a:xfrm>
      </xdr:grpSpPr>
      <xdr:sp macro="" textlink="">
        <xdr:nvSpPr>
          <xdr:cNvPr id="21" name="Rectángulo 20"/>
          <xdr:cNvSpPr/>
        </xdr:nvSpPr>
        <xdr:spPr>
          <a:xfrm>
            <a:off x="457200" y="190500"/>
            <a:ext cx="3787140" cy="967734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" name="CuadroTexto 21"/>
              <xdr:cNvSpPr txBox="1"/>
            </xdr:nvSpPr>
            <xdr:spPr>
              <a:xfrm>
                <a:off x="487680" y="255270"/>
                <a:ext cx="3718560" cy="8045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sSup>
                            <m:sSup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2" name="CuadroTexto 21"/>
              <xdr:cNvSpPr txBox="1"/>
            </xdr:nvSpPr>
            <xdr:spPr>
              <a:xfrm>
                <a:off x="487680" y="255270"/>
                <a:ext cx="3718560" cy="80452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0−1/2·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·(𝑡_𝐹−𝑡_0 )^2)/(𝑡_𝐹−𝑡_0 )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3" name="Rectángulo 22"/>
          <xdr:cNvSpPr/>
        </xdr:nvSpPr>
        <xdr:spPr>
          <a:xfrm>
            <a:off x="96012" y="192023"/>
            <a:ext cx="358140" cy="96727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</xdr:col>
      <xdr:colOff>96012</xdr:colOff>
      <xdr:row>21</xdr:row>
      <xdr:rowOff>244674</xdr:rowOff>
    </xdr:from>
    <xdr:to>
      <xdr:col>7</xdr:col>
      <xdr:colOff>167640</xdr:colOff>
      <xdr:row>25</xdr:row>
      <xdr:rowOff>55603</xdr:rowOff>
    </xdr:to>
    <xdr:grpSp>
      <xdr:nvGrpSpPr>
        <xdr:cNvPr id="24" name="Grupo 23"/>
        <xdr:cNvGrpSpPr/>
      </xdr:nvGrpSpPr>
      <xdr:grpSpPr>
        <a:xfrm>
          <a:off x="286512" y="5494854"/>
          <a:ext cx="3683508" cy="969169"/>
          <a:chOff x="96012" y="190501"/>
          <a:chExt cx="3683508" cy="780714"/>
        </a:xfrm>
      </xdr:grpSpPr>
      <xdr:sp macro="" textlink="">
        <xdr:nvSpPr>
          <xdr:cNvPr id="25" name="Rectángulo 24"/>
          <xdr:cNvSpPr/>
        </xdr:nvSpPr>
        <xdr:spPr>
          <a:xfrm>
            <a:off x="457200" y="190501"/>
            <a:ext cx="3322320" cy="77956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CuadroTexto 25"/>
              <xdr:cNvSpPr txBox="1"/>
            </xdr:nvSpPr>
            <xdr:spPr>
              <a:xfrm>
                <a:off x="487680" y="233892"/>
                <a:ext cx="3284220" cy="69320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d>
                            <m:d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sub>
                              </m:s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</m:e>
                          </m:d>
                        </m:num>
                        <m:den>
                          <m:f>
                            <m:f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·</m:t>
                          </m:r>
                          <m:sSup>
                            <m:sSup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</m:d>
                            </m:e>
                            <m:sup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6" name="CuadroTexto 25"/>
              <xdr:cNvSpPr txBox="1"/>
            </xdr:nvSpPr>
            <xdr:spPr>
              <a:xfrm>
                <a:off x="487680" y="233892"/>
                <a:ext cx="3284220" cy="69320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𝜙_</a:t>
                </a:r>
                <a:r>
                  <a:rPr lang="es-ES" sz="2000" b="0" i="0">
                    <a:latin typeface="Cambria Math" panose="02040503050406030204" pitchFamily="18" charset="0"/>
                  </a:rPr>
                  <a:t>0−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0·(𝑡_𝐹−𝑡_0 ))/(1/2·(𝑡_𝐹−𝑡_0 )^2 )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7" name="Rectángulo 26"/>
          <xdr:cNvSpPr/>
        </xdr:nvSpPr>
        <xdr:spPr>
          <a:xfrm>
            <a:off x="96012" y="192024"/>
            <a:ext cx="358140" cy="779191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twoCellAnchor>
    <xdr:from>
      <xdr:col>16</xdr:col>
      <xdr:colOff>198120</xdr:colOff>
      <xdr:row>20</xdr:row>
      <xdr:rowOff>76200</xdr:rowOff>
    </xdr:from>
    <xdr:to>
      <xdr:col>16</xdr:col>
      <xdr:colOff>396240</xdr:colOff>
      <xdr:row>21</xdr:row>
      <xdr:rowOff>274320</xdr:rowOff>
    </xdr:to>
    <xdr:sp macro="" textlink="">
      <xdr:nvSpPr>
        <xdr:cNvPr id="28" name="Flecha derecha 27"/>
        <xdr:cNvSpPr/>
      </xdr:nvSpPr>
      <xdr:spPr>
        <a:xfrm>
          <a:off x="10789920" y="51130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26</xdr:row>
      <xdr:rowOff>65338</xdr:rowOff>
    </xdr:from>
    <xdr:to>
      <xdr:col>9</xdr:col>
      <xdr:colOff>373381</xdr:colOff>
      <xdr:row>29</xdr:row>
      <xdr:rowOff>66466</xdr:rowOff>
    </xdr:to>
    <xdr:grpSp>
      <xdr:nvGrpSpPr>
        <xdr:cNvPr id="29" name="Grupo 28"/>
        <xdr:cNvGrpSpPr/>
      </xdr:nvGrpSpPr>
      <xdr:grpSpPr>
        <a:xfrm>
          <a:off x="286512" y="6656638"/>
          <a:ext cx="5093209" cy="831708"/>
          <a:chOff x="96012" y="190502"/>
          <a:chExt cx="3571794" cy="491835"/>
        </a:xfrm>
      </xdr:grpSpPr>
      <xdr:sp macro="" textlink="">
        <xdr:nvSpPr>
          <xdr:cNvPr id="30" name="Rectángulo 29"/>
          <xdr:cNvSpPr/>
        </xdr:nvSpPr>
        <xdr:spPr>
          <a:xfrm>
            <a:off x="341033" y="190502"/>
            <a:ext cx="3326773" cy="49054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CuadroTexto 30"/>
              <xdr:cNvSpPr txBox="1"/>
            </xdr:nvSpPr>
            <xdr:spPr>
              <a:xfrm>
                <a:off x="370115" y="224880"/>
                <a:ext cx="3281659" cy="420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±</m:t>
                          </m:r>
                          <m:rad>
                            <m:radPr>
                              <m:degHide m:val="on"/>
                              <m:ctrlP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p>
                                <m:sSup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𝜔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  <m:sup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−2·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𝛼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·</m:t>
                              </m:r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𝜙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𝜙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rad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1" name="CuadroTexto 30"/>
              <xdr:cNvSpPr txBox="1"/>
            </xdr:nvSpPr>
            <xdr:spPr>
              <a:xfrm>
                <a:off x="370115" y="224880"/>
                <a:ext cx="3281659" cy="4201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±√(〖𝜔_0〗^2−2·𝛼·(𝜙_0−𝜙_𝐹 ) ))/𝛼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2" name="Rectángulo 31"/>
          <xdr:cNvSpPr/>
        </xdr:nvSpPr>
        <xdr:spPr>
          <a:xfrm>
            <a:off x="96012" y="192024"/>
            <a:ext cx="247835" cy="49031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  <xdr:twoCellAnchor>
    <xdr:from>
      <xdr:col>16</xdr:col>
      <xdr:colOff>198121</xdr:colOff>
      <xdr:row>21</xdr:row>
      <xdr:rowOff>377323</xdr:rowOff>
    </xdr:from>
    <xdr:to>
      <xdr:col>16</xdr:col>
      <xdr:colOff>396241</xdr:colOff>
      <xdr:row>24</xdr:row>
      <xdr:rowOff>24175</xdr:rowOff>
    </xdr:to>
    <xdr:sp macro="" textlink="">
      <xdr:nvSpPr>
        <xdr:cNvPr id="33" name="Flecha derecha 32"/>
        <xdr:cNvSpPr/>
      </xdr:nvSpPr>
      <xdr:spPr>
        <a:xfrm rot="2166509">
          <a:off x="10789921" y="5627503"/>
          <a:ext cx="198120" cy="424092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11</xdr:row>
      <xdr:rowOff>102870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/>
            <xdr:cNvSpPr txBox="1"/>
          </xdr:nvSpPr>
          <xdr:spPr>
            <a:xfrm>
              <a:off x="563880" y="290703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4" name="CuadroTexto 33"/>
            <xdr:cNvSpPr txBox="1"/>
          </xdr:nvSpPr>
          <xdr:spPr>
            <a:xfrm>
              <a:off x="563880" y="290703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30</xdr:row>
      <xdr:rowOff>68581</xdr:rowOff>
    </xdr:from>
    <xdr:to>
      <xdr:col>9</xdr:col>
      <xdr:colOff>495300</xdr:colOff>
      <xdr:row>33</xdr:row>
      <xdr:rowOff>161500</xdr:rowOff>
    </xdr:to>
    <xdr:grpSp>
      <xdr:nvGrpSpPr>
        <xdr:cNvPr id="35" name="Grupo 34"/>
        <xdr:cNvGrpSpPr/>
      </xdr:nvGrpSpPr>
      <xdr:grpSpPr>
        <a:xfrm>
          <a:off x="286512" y="7680961"/>
          <a:ext cx="5215128" cy="862539"/>
          <a:chOff x="96012" y="190501"/>
          <a:chExt cx="3657295" cy="694818"/>
        </a:xfrm>
      </xdr:grpSpPr>
      <xdr:sp macro="" textlink="">
        <xdr:nvSpPr>
          <xdr:cNvPr id="36" name="Rectángulo 35"/>
          <xdr:cNvSpPr/>
        </xdr:nvSpPr>
        <xdr:spPr>
          <a:xfrm>
            <a:off x="341033" y="190501"/>
            <a:ext cx="3412274" cy="69362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CuadroTexto 36"/>
              <xdr:cNvSpPr txBox="1"/>
            </xdr:nvSpPr>
            <xdr:spPr>
              <a:xfrm>
                <a:off x="370115" y="233892"/>
                <a:ext cx="3329753" cy="607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±</m:t>
                          </m:r>
                          <m:rad>
                            <m:radPr>
                              <m:degHide m:val="on"/>
                              <m:ctrlP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p>
                                <m:sSup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𝜔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</m:e>
                                <m:sup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−2·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𝛼</m:t>
                              </m:r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·</m:t>
                              </m:r>
                              <m:d>
                                <m:dPr>
                                  <m:ctrlP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𝜙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es-ES" sz="20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𝜙</m:t>
                                      </m:r>
                                    </m:e>
                                    <m:sub>
                                      <m:r>
                                        <a:rPr lang="es-ES" sz="20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𝐹</m:t>
                                      </m:r>
                                    </m:sub>
                                  </m:sSub>
                                </m:e>
                              </m:d>
                            </m:e>
                          </m:rad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7" name="CuadroTexto 36"/>
              <xdr:cNvSpPr txBox="1"/>
            </xdr:nvSpPr>
            <xdr:spPr>
              <a:xfrm>
                <a:off x="370115" y="233892"/>
                <a:ext cx="3329753" cy="607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±√(〖𝜔_0〗^2−2·𝛼·(𝜙_0−𝜙_𝐹 ) ))/𝛼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8" name="Rectángulo 37"/>
          <xdr:cNvSpPr/>
        </xdr:nvSpPr>
        <xdr:spPr>
          <a:xfrm>
            <a:off x="96012" y="192024"/>
            <a:ext cx="247835" cy="69329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6.</a:t>
            </a:r>
          </a:p>
        </xdr:txBody>
      </xdr:sp>
    </xdr:grpSp>
    <xdr:clientData/>
  </xdr:twoCellAnchor>
  <xdr:twoCellAnchor>
    <xdr:from>
      <xdr:col>16</xdr:col>
      <xdr:colOff>198120</xdr:colOff>
      <xdr:row>27</xdr:row>
      <xdr:rowOff>76200</xdr:rowOff>
    </xdr:from>
    <xdr:to>
      <xdr:col>16</xdr:col>
      <xdr:colOff>396240</xdr:colOff>
      <xdr:row>28</xdr:row>
      <xdr:rowOff>274320</xdr:rowOff>
    </xdr:to>
    <xdr:sp macro="" textlink="">
      <xdr:nvSpPr>
        <xdr:cNvPr id="39" name="Flecha derecha 38"/>
        <xdr:cNvSpPr/>
      </xdr:nvSpPr>
      <xdr:spPr>
        <a:xfrm>
          <a:off x="10789920" y="69037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198121</xdr:colOff>
      <xdr:row>28</xdr:row>
      <xdr:rowOff>377323</xdr:rowOff>
    </xdr:from>
    <xdr:to>
      <xdr:col>16</xdr:col>
      <xdr:colOff>396241</xdr:colOff>
      <xdr:row>31</xdr:row>
      <xdr:rowOff>24175</xdr:rowOff>
    </xdr:to>
    <xdr:sp macro="" textlink="">
      <xdr:nvSpPr>
        <xdr:cNvPr id="40" name="Flecha derecha 39"/>
        <xdr:cNvSpPr/>
      </xdr:nvSpPr>
      <xdr:spPr>
        <a:xfrm rot="2166509">
          <a:off x="10789921" y="7418203"/>
          <a:ext cx="198120" cy="424092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7620</xdr:rowOff>
    </xdr:from>
    <xdr:to>
      <xdr:col>6</xdr:col>
      <xdr:colOff>7620</xdr:colOff>
      <xdr:row>10</xdr:row>
      <xdr:rowOff>83820</xdr:rowOff>
    </xdr:to>
    <xdr:sp macro="" textlink="">
      <xdr:nvSpPr>
        <xdr:cNvPr id="2" name="Rectángulo 1"/>
        <xdr:cNvSpPr/>
      </xdr:nvSpPr>
      <xdr:spPr>
        <a:xfrm>
          <a:off x="487680" y="1021080"/>
          <a:ext cx="2720340" cy="16840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350520</xdr:colOff>
      <xdr:row>5</xdr:row>
      <xdr:rowOff>87630</xdr:rowOff>
    </xdr:from>
    <xdr:ext cx="254268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41020" y="1314450"/>
              <a:ext cx="254268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41020" y="1314450"/>
              <a:ext cx="254268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ES" sz="1200" b="0" i="0">
                  <a:latin typeface="Cambria Math" panose="02040503050406030204" pitchFamily="18" charset="0"/>
                </a:rPr>
                <a:t>𝐹:𝑣𝑒𝑙𝑜𝑐𝑖𝑑𝑎𝑑 𝑎𝑛𝑔𝑢𝑙𝑎𝑟 𝑓𝑖𝑛𝑎𝑙 (𝑟𝑎𝑑∕𝑠)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5</xdr:row>
      <xdr:rowOff>362989</xdr:rowOff>
    </xdr:from>
    <xdr:ext cx="261725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41020" y="1589809"/>
              <a:ext cx="261725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41020" y="1589809"/>
              <a:ext cx="261725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𝜔_</a:t>
              </a:r>
              <a:r>
                <a:rPr lang="es-ES" sz="1200" b="0" i="0">
                  <a:latin typeface="Cambria Math" panose="02040503050406030204" pitchFamily="18" charset="0"/>
                </a:rPr>
                <a:t>0:𝑣𝑒𝑙𝑜𝑐𝑖𝑑𝑎𝑑 𝑎𝑛𝑔𝑢𝑙𝑎𝑟 𝑖𝑛𝑖𝑐𝑖𝑎𝑙 (𝑟𝑎𝑑∕𝑠)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7</xdr:row>
      <xdr:rowOff>74468</xdr:rowOff>
    </xdr:from>
    <xdr:ext cx="225779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541020" y="1865168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541020" y="1865168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200" b="0" i="0">
                  <a:latin typeface="Cambria Math" panose="02040503050406030204" pitchFamily="18" charset="0"/>
                </a:rPr>
                <a:t>:𝑎𝑐𝑒𝑙𝑒𝑟𝑎𝑐𝑖ó𝑛 𝑎𝑛𝑔𝑢𝑙𝑎𝑟 (𝑟𝑎𝑑∕𝑠^2 )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350520</xdr:colOff>
      <xdr:row>8</xdr:row>
      <xdr:rowOff>117069</xdr:rowOff>
    </xdr:from>
    <xdr:ext cx="1356974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541020" y="2143989"/>
              <a:ext cx="135697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𝑓𝑖𝑛𝑎𝑙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541020" y="2143989"/>
              <a:ext cx="1356974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𝑡_𝐹:𝑡𝑖𝑒𝑚𝑝𝑜 𝑓𝑖𝑛𝑎𝑙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11</xdr:col>
      <xdr:colOff>198120</xdr:colOff>
      <xdr:row>4</xdr:row>
      <xdr:rowOff>76200</xdr:rowOff>
    </xdr:from>
    <xdr:to>
      <xdr:col>11</xdr:col>
      <xdr:colOff>396240</xdr:colOff>
      <xdr:row>5</xdr:row>
      <xdr:rowOff>274320</xdr:rowOff>
    </xdr:to>
    <xdr:sp macro="" textlink="">
      <xdr:nvSpPr>
        <xdr:cNvPr id="7" name="Flecha derecha 6"/>
        <xdr:cNvSpPr/>
      </xdr:nvSpPr>
      <xdr:spPr>
        <a:xfrm>
          <a:off x="7505700" y="10896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198120</xdr:colOff>
      <xdr:row>8</xdr:row>
      <xdr:rowOff>76200</xdr:rowOff>
    </xdr:from>
    <xdr:to>
      <xdr:col>11</xdr:col>
      <xdr:colOff>396240</xdr:colOff>
      <xdr:row>9</xdr:row>
      <xdr:rowOff>274320</xdr:rowOff>
    </xdr:to>
    <xdr:sp macro="" textlink="">
      <xdr:nvSpPr>
        <xdr:cNvPr id="8" name="Flecha derecha 7"/>
        <xdr:cNvSpPr/>
      </xdr:nvSpPr>
      <xdr:spPr>
        <a:xfrm>
          <a:off x="7505700" y="21031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3</xdr:row>
      <xdr:rowOff>7620</xdr:rowOff>
    </xdr:from>
    <xdr:to>
      <xdr:col>6</xdr:col>
      <xdr:colOff>129540</xdr:colOff>
      <xdr:row>4</xdr:row>
      <xdr:rowOff>198120</xdr:rowOff>
    </xdr:to>
    <xdr:grpSp>
      <xdr:nvGrpSpPr>
        <xdr:cNvPr id="9" name="Grupo 8"/>
        <xdr:cNvGrpSpPr/>
      </xdr:nvGrpSpPr>
      <xdr:grpSpPr>
        <a:xfrm>
          <a:off x="286512" y="784860"/>
          <a:ext cx="3043428" cy="426720"/>
          <a:chOff x="96012" y="190500"/>
          <a:chExt cx="3043428" cy="426720"/>
        </a:xfrm>
      </xdr:grpSpPr>
      <xdr:sp macro="" textlink="">
        <xdr:nvSpPr>
          <xdr:cNvPr id="10" name="Rectángulo 9"/>
          <xdr:cNvSpPr/>
        </xdr:nvSpPr>
        <xdr:spPr>
          <a:xfrm>
            <a:off x="457200" y="190500"/>
            <a:ext cx="2682240" cy="4267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1" name="CuadroTexto 10"/>
              <xdr:cNvSpPr txBox="1"/>
            </xdr:nvSpPr>
            <xdr:spPr>
              <a:xfrm>
                <a:off x="487680" y="240030"/>
                <a:ext cx="2625206" cy="313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1" name="CuadroTexto 10"/>
              <xdr:cNvSpPr txBox="1"/>
            </xdr:nvSpPr>
            <xdr:spPr>
              <a:xfrm>
                <a:off x="487680" y="240030"/>
                <a:ext cx="2625206" cy="313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_0+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𝛼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2" name="Rectángulo 11"/>
          <xdr:cNvSpPr/>
        </xdr:nvSpPr>
        <xdr:spPr>
          <a:xfrm>
            <a:off x="96012" y="192024"/>
            <a:ext cx="358140" cy="42519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1</xdr:col>
      <xdr:colOff>96012</xdr:colOff>
      <xdr:row>11</xdr:row>
      <xdr:rowOff>99369</xdr:rowOff>
    </xdr:from>
    <xdr:to>
      <xdr:col>6</xdr:col>
      <xdr:colOff>190500</xdr:colOff>
      <xdr:row>13</xdr:row>
      <xdr:rowOff>129849</xdr:rowOff>
    </xdr:to>
    <xdr:grpSp>
      <xdr:nvGrpSpPr>
        <xdr:cNvPr id="13" name="Grupo 12"/>
        <xdr:cNvGrpSpPr/>
      </xdr:nvGrpSpPr>
      <xdr:grpSpPr>
        <a:xfrm>
          <a:off x="286512" y="2903529"/>
          <a:ext cx="3104388" cy="449580"/>
          <a:chOff x="96012" y="2026920"/>
          <a:chExt cx="3104388" cy="426720"/>
        </a:xfrm>
      </xdr:grpSpPr>
      <xdr:sp macro="" textlink="">
        <xdr:nvSpPr>
          <xdr:cNvPr id="14" name="Rectángulo 13"/>
          <xdr:cNvSpPr/>
        </xdr:nvSpPr>
        <xdr:spPr>
          <a:xfrm>
            <a:off x="457200" y="2026920"/>
            <a:ext cx="2743200" cy="42672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CuadroTexto 14"/>
              <xdr:cNvSpPr txBox="1"/>
            </xdr:nvSpPr>
            <xdr:spPr>
              <a:xfrm>
                <a:off x="487680" y="2082134"/>
                <a:ext cx="2682240" cy="2971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𝜔</m:t>
                          </m:r>
                        </m:e>
                        <m: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d>
                        <m:dPr>
                          <m:ctrlP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</m:t>
                              </m:r>
                            </m:sub>
                          </m:sSub>
                        </m:e>
                      </m:d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5" name="CuadroTexto 14"/>
              <xdr:cNvSpPr txBox="1"/>
            </xdr:nvSpPr>
            <xdr:spPr>
              <a:xfrm>
                <a:off x="487680" y="2082134"/>
                <a:ext cx="2682240" cy="2971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_𝐹−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𝛼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6" name="Rectángulo 15"/>
          <xdr:cNvSpPr/>
        </xdr:nvSpPr>
        <xdr:spPr>
          <a:xfrm>
            <a:off x="96012" y="2028444"/>
            <a:ext cx="358140" cy="42519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96012</xdr:colOff>
      <xdr:row>13</xdr:row>
      <xdr:rowOff>327023</xdr:rowOff>
    </xdr:from>
    <xdr:to>
      <xdr:col>4</xdr:col>
      <xdr:colOff>228600</xdr:colOff>
      <xdr:row>17</xdr:row>
      <xdr:rowOff>21951</xdr:rowOff>
    </xdr:to>
    <xdr:grpSp>
      <xdr:nvGrpSpPr>
        <xdr:cNvPr id="17" name="Grupo 16"/>
        <xdr:cNvGrpSpPr/>
      </xdr:nvGrpSpPr>
      <xdr:grpSpPr>
        <a:xfrm>
          <a:off x="286512" y="3550283"/>
          <a:ext cx="1938528" cy="708388"/>
          <a:chOff x="286512" y="3391225"/>
          <a:chExt cx="1938528" cy="678180"/>
        </a:xfrm>
      </xdr:grpSpPr>
      <xdr:sp macro="" textlink="">
        <xdr:nvSpPr>
          <xdr:cNvPr id="18" name="Rectángulo 17"/>
          <xdr:cNvSpPr/>
        </xdr:nvSpPr>
        <xdr:spPr>
          <a:xfrm>
            <a:off x="647700" y="3391225"/>
            <a:ext cx="1577340" cy="67818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9" name="CuadroTexto 18"/>
              <xdr:cNvSpPr txBox="1"/>
            </xdr:nvSpPr>
            <xdr:spPr>
              <a:xfrm>
                <a:off x="678180" y="3440430"/>
                <a:ext cx="1484573" cy="5546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𝑡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9" name="CuadroTexto 18"/>
              <xdr:cNvSpPr txBox="1"/>
            </xdr:nvSpPr>
            <xdr:spPr>
              <a:xfrm>
                <a:off x="678180" y="3440430"/>
                <a:ext cx="1484573" cy="5546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0)/(𝑡_𝐹−𝑡_0 )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0" name="Rectángulo 19"/>
          <xdr:cNvSpPr/>
        </xdr:nvSpPr>
        <xdr:spPr>
          <a:xfrm>
            <a:off x="286512" y="3392424"/>
            <a:ext cx="358140" cy="67694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11</xdr:col>
      <xdr:colOff>198120</xdr:colOff>
      <xdr:row>12</xdr:row>
      <xdr:rowOff>76200</xdr:rowOff>
    </xdr:from>
    <xdr:to>
      <xdr:col>11</xdr:col>
      <xdr:colOff>396240</xdr:colOff>
      <xdr:row>13</xdr:row>
      <xdr:rowOff>274320</xdr:rowOff>
    </xdr:to>
    <xdr:sp macro="" textlink="">
      <xdr:nvSpPr>
        <xdr:cNvPr id="21" name="Flecha derecha 20"/>
        <xdr:cNvSpPr/>
      </xdr:nvSpPr>
      <xdr:spPr>
        <a:xfrm>
          <a:off x="7505700" y="308610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198120</xdr:colOff>
      <xdr:row>16</xdr:row>
      <xdr:rowOff>76200</xdr:rowOff>
    </xdr:from>
    <xdr:to>
      <xdr:col>11</xdr:col>
      <xdr:colOff>396240</xdr:colOff>
      <xdr:row>17</xdr:row>
      <xdr:rowOff>274320</xdr:rowOff>
    </xdr:to>
    <xdr:sp macro="" textlink="">
      <xdr:nvSpPr>
        <xdr:cNvPr id="22" name="Flecha derecha 21"/>
        <xdr:cNvSpPr/>
      </xdr:nvSpPr>
      <xdr:spPr>
        <a:xfrm>
          <a:off x="7505700" y="409956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96012</xdr:colOff>
      <xdr:row>17</xdr:row>
      <xdr:rowOff>229721</xdr:rowOff>
    </xdr:from>
    <xdr:to>
      <xdr:col>5</xdr:col>
      <xdr:colOff>228600</xdr:colOff>
      <xdr:row>20</xdr:row>
      <xdr:rowOff>194225</xdr:rowOff>
    </xdr:to>
    <xdr:grpSp>
      <xdr:nvGrpSpPr>
        <xdr:cNvPr id="23" name="Grupo 22"/>
        <xdr:cNvGrpSpPr/>
      </xdr:nvGrpSpPr>
      <xdr:grpSpPr>
        <a:xfrm>
          <a:off x="286512" y="4466441"/>
          <a:ext cx="2540508" cy="764604"/>
          <a:chOff x="286512" y="4245864"/>
          <a:chExt cx="2540508" cy="680526"/>
        </a:xfrm>
      </xdr:grpSpPr>
      <xdr:sp macro="" textlink="">
        <xdr:nvSpPr>
          <xdr:cNvPr id="24" name="Rectángulo 23"/>
          <xdr:cNvSpPr/>
        </xdr:nvSpPr>
        <xdr:spPr>
          <a:xfrm>
            <a:off x="647700" y="4248210"/>
            <a:ext cx="2179320" cy="678180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" name="CuadroTexto 24"/>
              <xdr:cNvSpPr txBox="1"/>
            </xdr:nvSpPr>
            <xdr:spPr>
              <a:xfrm>
                <a:off x="678180" y="4316730"/>
                <a:ext cx="2076722" cy="4691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den>
                      </m:f>
                      <m:r>
                        <a:rPr lang="es-ES" sz="20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25" name="CuadroTexto 24"/>
              <xdr:cNvSpPr txBox="1"/>
            </xdr:nvSpPr>
            <xdr:spPr>
              <a:xfrm>
                <a:off x="678180" y="4316730"/>
                <a:ext cx="2076722" cy="4691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𝑡_𝐹=(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+𝑡_0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26" name="Rectángulo 25"/>
          <xdr:cNvSpPr/>
        </xdr:nvSpPr>
        <xdr:spPr>
          <a:xfrm>
            <a:off x="286512" y="4245864"/>
            <a:ext cx="358140" cy="676944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oneCellAnchor>
    <xdr:from>
      <xdr:col>1</xdr:col>
      <xdr:colOff>350520</xdr:colOff>
      <xdr:row>9</xdr:row>
      <xdr:rowOff>179070</xdr:rowOff>
    </xdr:from>
    <xdr:ext cx="143154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/>
            <xdr:cNvSpPr txBox="1"/>
          </xdr:nvSpPr>
          <xdr:spPr>
            <a:xfrm>
              <a:off x="541020" y="241935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𝑡𝑖𝑒𝑚𝑝𝑜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𝑖𝑛𝑖𝑐𝑖𝑎𝑙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541020" y="2419350"/>
              <a:ext cx="143154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𝑡_0:𝑡𝑖𝑒𝑚𝑝𝑜 𝑖𝑛𝑖𝑐𝑖𝑎𝑙 (𝑠)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96012</xdr:colOff>
      <xdr:row>21</xdr:row>
      <xdr:rowOff>178109</xdr:rowOff>
    </xdr:from>
    <xdr:to>
      <xdr:col>5</xdr:col>
      <xdr:colOff>198120</xdr:colOff>
      <xdr:row>23</xdr:row>
      <xdr:rowOff>315280</xdr:rowOff>
    </xdr:to>
    <xdr:grpSp>
      <xdr:nvGrpSpPr>
        <xdr:cNvPr id="28" name="Grupo 27"/>
        <xdr:cNvGrpSpPr/>
      </xdr:nvGrpSpPr>
      <xdr:grpSpPr>
        <a:xfrm>
          <a:off x="286512" y="5428289"/>
          <a:ext cx="2510028" cy="701051"/>
          <a:chOff x="286512" y="4247547"/>
          <a:chExt cx="2510028" cy="790117"/>
        </a:xfrm>
      </xdr:grpSpPr>
      <xdr:sp macro="" textlink="">
        <xdr:nvSpPr>
          <xdr:cNvPr id="29" name="Rectángulo 28"/>
          <xdr:cNvSpPr/>
        </xdr:nvSpPr>
        <xdr:spPr>
          <a:xfrm>
            <a:off x="647700" y="4247547"/>
            <a:ext cx="2148840" cy="79011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CuadroTexto 29"/>
              <xdr:cNvSpPr txBox="1"/>
            </xdr:nvSpPr>
            <xdr:spPr>
              <a:xfrm>
                <a:off x="678180" y="4316728"/>
                <a:ext cx="2057400" cy="6490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𝑡</m:t>
                          </m:r>
                        </m:e>
                        <m: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𝐹</m:t>
                          </m:r>
                        </m:sub>
                      </m:sSub>
                      <m:r>
                        <a:rPr lang="es-ES" sz="2000" b="0" i="1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sub>
                          </m:sSub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es-ES" sz="20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ES" sz="20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𝜔</m:t>
                              </m:r>
                            </m:e>
                            <m:sub>
                              <m:r>
                                <a:rPr lang="es-ES" sz="20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0" name="CuadroTexto 29"/>
              <xdr:cNvSpPr txBox="1"/>
            </xdr:nvSpPr>
            <xdr:spPr>
              <a:xfrm>
                <a:off x="678180" y="4316728"/>
                <a:ext cx="2057400" cy="64901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𝑡_0=𝑡_𝐹−(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𝐹−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𝜔_</a:t>
                </a:r>
                <a:r>
                  <a:rPr lang="es-ES" sz="2000" b="0" i="0">
                    <a:latin typeface="Cambria Math" panose="02040503050406030204" pitchFamily="18" charset="0"/>
                  </a:rPr>
                  <a:t>0)/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1" name="Rectángulo 30"/>
          <xdr:cNvSpPr/>
        </xdr:nvSpPr>
        <xdr:spPr>
          <a:xfrm>
            <a:off x="286512" y="4248266"/>
            <a:ext cx="358140" cy="788678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  <xdr:twoCellAnchor>
    <xdr:from>
      <xdr:col>11</xdr:col>
      <xdr:colOff>198120</xdr:colOff>
      <xdr:row>20</xdr:row>
      <xdr:rowOff>76200</xdr:rowOff>
    </xdr:from>
    <xdr:to>
      <xdr:col>11</xdr:col>
      <xdr:colOff>396240</xdr:colOff>
      <xdr:row>21</xdr:row>
      <xdr:rowOff>274320</xdr:rowOff>
    </xdr:to>
    <xdr:sp macro="" textlink="">
      <xdr:nvSpPr>
        <xdr:cNvPr id="32" name="Flecha derecha 31"/>
        <xdr:cNvSpPr/>
      </xdr:nvSpPr>
      <xdr:spPr>
        <a:xfrm>
          <a:off x="7505700" y="5113020"/>
          <a:ext cx="198120" cy="411480"/>
        </a:xfrm>
        <a:prstGeom prst="rightArrow">
          <a:avLst>
            <a:gd name="adj1" fmla="val 50000"/>
            <a:gd name="adj2" fmla="val 68568"/>
          </a:avLst>
        </a:prstGeom>
        <a:solidFill>
          <a:srgbClr val="0099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</xdr:row>
      <xdr:rowOff>99060</xdr:rowOff>
    </xdr:from>
    <xdr:to>
      <xdr:col>3</xdr:col>
      <xdr:colOff>419100</xdr:colOff>
      <xdr:row>8</xdr:row>
      <xdr:rowOff>83820</xdr:rowOff>
    </xdr:to>
    <xdr:sp macro="" textlink="">
      <xdr:nvSpPr>
        <xdr:cNvPr id="2" name="Rectángulo 1"/>
        <xdr:cNvSpPr/>
      </xdr:nvSpPr>
      <xdr:spPr>
        <a:xfrm>
          <a:off x="510540" y="1143000"/>
          <a:ext cx="1303020" cy="990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57150</xdr:rowOff>
    </xdr:from>
    <xdr:ext cx="992579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63880" y="1306830"/>
              <a:ext cx="9925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𝑒𝑠𝑝𝑎𝑐𝑖𝑜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63880" y="1306830"/>
              <a:ext cx="992579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𝑠:𝑒𝑠𝑝𝑎𝑐𝑖𝑜 (𝑚)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7</xdr:row>
      <xdr:rowOff>45720</xdr:rowOff>
    </xdr:from>
    <xdr:ext cx="87915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63880" y="185928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𝑟𝑎𝑑𝑖𝑜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63880" y="185928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𝑅:𝑟𝑎𝑑𝑖𝑜 (𝑚)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9</xdr:col>
      <xdr:colOff>198120</xdr:colOff>
      <xdr:row>4</xdr:row>
      <xdr:rowOff>76200</xdr:rowOff>
    </xdr:from>
    <xdr:to>
      <xdr:col>9</xdr:col>
      <xdr:colOff>396240</xdr:colOff>
      <xdr:row>5</xdr:row>
      <xdr:rowOff>274320</xdr:rowOff>
    </xdr:to>
    <xdr:sp macro="" textlink="">
      <xdr:nvSpPr>
        <xdr:cNvPr id="6" name="Flecha derecha 5"/>
        <xdr:cNvSpPr/>
      </xdr:nvSpPr>
      <xdr:spPr>
        <a:xfrm>
          <a:off x="8107680" y="11201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8</xdr:row>
      <xdr:rowOff>76200</xdr:rowOff>
    </xdr:from>
    <xdr:to>
      <xdr:col>9</xdr:col>
      <xdr:colOff>396240</xdr:colOff>
      <xdr:row>9</xdr:row>
      <xdr:rowOff>274320</xdr:rowOff>
    </xdr:to>
    <xdr:sp macro="" textlink="">
      <xdr:nvSpPr>
        <xdr:cNvPr id="7" name="Flecha derecha 6"/>
        <xdr:cNvSpPr/>
      </xdr:nvSpPr>
      <xdr:spPr>
        <a:xfrm>
          <a:off x="8107680" y="212598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3</xdr:row>
      <xdr:rowOff>7621</xdr:rowOff>
    </xdr:from>
    <xdr:to>
      <xdr:col>3</xdr:col>
      <xdr:colOff>541020</xdr:colOff>
      <xdr:row>4</xdr:row>
      <xdr:rowOff>176783</xdr:rowOff>
    </xdr:to>
    <xdr:grpSp>
      <xdr:nvGrpSpPr>
        <xdr:cNvPr id="8" name="Grupo 7"/>
        <xdr:cNvGrpSpPr/>
      </xdr:nvGrpSpPr>
      <xdr:grpSpPr>
        <a:xfrm>
          <a:off x="286513" y="784861"/>
          <a:ext cx="1648967" cy="374902"/>
          <a:chOff x="96013" y="190501"/>
          <a:chExt cx="1191779" cy="405380"/>
        </a:xfrm>
      </xdr:grpSpPr>
      <xdr:sp macro="" textlink="">
        <xdr:nvSpPr>
          <xdr:cNvPr id="9" name="Rectángulo 8"/>
          <xdr:cNvSpPr/>
        </xdr:nvSpPr>
        <xdr:spPr>
          <a:xfrm>
            <a:off x="357059" y="190501"/>
            <a:ext cx="930733" cy="40385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85363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𝜙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10" name="CuadroTexto 9"/>
              <xdr:cNvSpPr txBox="1"/>
            </xdr:nvSpPr>
            <xdr:spPr>
              <a:xfrm>
                <a:off x="373581" y="209550"/>
                <a:ext cx="85363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𝑠=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𝜙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11" name="Rectángulo 10"/>
          <xdr:cNvSpPr/>
        </xdr:nvSpPr>
        <xdr:spPr>
          <a:xfrm>
            <a:off x="96013" y="192025"/>
            <a:ext cx="261046" cy="40385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1.</a:t>
            </a:r>
          </a:p>
        </xdr:txBody>
      </xdr:sp>
    </xdr:grpSp>
    <xdr:clientData/>
  </xdr:twoCellAnchor>
  <xdr:twoCellAnchor>
    <xdr:from>
      <xdr:col>9</xdr:col>
      <xdr:colOff>198120</xdr:colOff>
      <xdr:row>12</xdr:row>
      <xdr:rowOff>76200</xdr:rowOff>
    </xdr:from>
    <xdr:to>
      <xdr:col>9</xdr:col>
      <xdr:colOff>396240</xdr:colOff>
      <xdr:row>13</xdr:row>
      <xdr:rowOff>274320</xdr:rowOff>
    </xdr:to>
    <xdr:sp macro="" textlink="">
      <xdr:nvSpPr>
        <xdr:cNvPr id="12" name="Flecha derecha 11"/>
        <xdr:cNvSpPr/>
      </xdr:nvSpPr>
      <xdr:spPr>
        <a:xfrm>
          <a:off x="8107680" y="310134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373380</xdr:colOff>
      <xdr:row>5</xdr:row>
      <xdr:rowOff>333375</xdr:rowOff>
    </xdr:from>
    <xdr:ext cx="1103957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563880" y="1583055"/>
              <a:ext cx="11039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:á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𝑛𝑔𝑢𝑙𝑜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𝑟𝑎𝑑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563880" y="1583055"/>
              <a:ext cx="110395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</a:t>
              </a:r>
              <a:r>
                <a:rPr lang="es-ES" sz="1200" b="0" i="0">
                  <a:latin typeface="Cambria Math" panose="02040503050406030204" pitchFamily="18" charset="0"/>
                </a:rPr>
                <a:t>:á𝑛𝑔𝑢𝑙𝑜 (𝑟𝑎𝑑)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96013</xdr:colOff>
      <xdr:row>9</xdr:row>
      <xdr:rowOff>42672</xdr:rowOff>
    </xdr:from>
    <xdr:to>
      <xdr:col>3</xdr:col>
      <xdr:colOff>304800</xdr:colOff>
      <xdr:row>11</xdr:row>
      <xdr:rowOff>111252</xdr:rowOff>
    </xdr:to>
    <xdr:grpSp>
      <xdr:nvGrpSpPr>
        <xdr:cNvPr id="33" name="Grupo 32"/>
        <xdr:cNvGrpSpPr/>
      </xdr:nvGrpSpPr>
      <xdr:grpSpPr>
        <a:xfrm>
          <a:off x="286513" y="2176272"/>
          <a:ext cx="1412747" cy="632460"/>
          <a:chOff x="96013" y="190500"/>
          <a:chExt cx="1021053" cy="632457"/>
        </a:xfrm>
      </xdr:grpSpPr>
      <xdr:sp macro="" textlink="">
        <xdr:nvSpPr>
          <xdr:cNvPr id="34" name="Rectángulo 33"/>
          <xdr:cNvSpPr/>
        </xdr:nvSpPr>
        <xdr:spPr>
          <a:xfrm>
            <a:off x="357059" y="190500"/>
            <a:ext cx="760007" cy="60959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5" name="CuadroTexto 34"/>
              <xdr:cNvSpPr txBox="1"/>
            </xdr:nvSpPr>
            <xdr:spPr>
              <a:xfrm>
                <a:off x="373581" y="209550"/>
                <a:ext cx="671890" cy="6134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𝜙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5" name="CuadroTexto 34"/>
              <xdr:cNvSpPr txBox="1"/>
            </xdr:nvSpPr>
            <xdr:spPr>
              <a:xfrm>
                <a:off x="373581" y="209550"/>
                <a:ext cx="671890" cy="6134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=𝑠/𝑅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36" name="Rectángulo 35"/>
          <xdr:cNvSpPr/>
        </xdr:nvSpPr>
        <xdr:spPr>
          <a:xfrm>
            <a:off x="96013" y="192024"/>
            <a:ext cx="261046" cy="60807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2.</a:t>
            </a:r>
          </a:p>
        </xdr:txBody>
      </xdr:sp>
    </xdr:grpSp>
    <xdr:clientData/>
  </xdr:twoCellAnchor>
  <xdr:twoCellAnchor>
    <xdr:from>
      <xdr:col>1</xdr:col>
      <xdr:colOff>96013</xdr:colOff>
      <xdr:row>12</xdr:row>
      <xdr:rowOff>70104</xdr:rowOff>
    </xdr:from>
    <xdr:to>
      <xdr:col>3</xdr:col>
      <xdr:colOff>304800</xdr:colOff>
      <xdr:row>14</xdr:row>
      <xdr:rowOff>160019</xdr:rowOff>
    </xdr:to>
    <xdr:grpSp>
      <xdr:nvGrpSpPr>
        <xdr:cNvPr id="37" name="Grupo 36"/>
        <xdr:cNvGrpSpPr/>
      </xdr:nvGrpSpPr>
      <xdr:grpSpPr>
        <a:xfrm>
          <a:off x="286513" y="2973324"/>
          <a:ext cx="1412747" cy="661415"/>
          <a:chOff x="96013" y="192024"/>
          <a:chExt cx="1021053" cy="676653"/>
        </a:xfrm>
      </xdr:grpSpPr>
      <xdr:sp macro="" textlink="">
        <xdr:nvSpPr>
          <xdr:cNvPr id="38" name="Rectángulo 37"/>
          <xdr:cNvSpPr/>
        </xdr:nvSpPr>
        <xdr:spPr>
          <a:xfrm>
            <a:off x="357059" y="193742"/>
            <a:ext cx="760007" cy="67380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CuadroTexto 38"/>
              <xdr:cNvSpPr txBox="1"/>
            </xdr:nvSpPr>
            <xdr:spPr>
              <a:xfrm>
                <a:off x="373581" y="209551"/>
                <a:ext cx="671890" cy="6286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𝑅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𝜙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39" name="CuadroTexto 38"/>
              <xdr:cNvSpPr txBox="1"/>
            </xdr:nvSpPr>
            <xdr:spPr>
              <a:xfrm>
                <a:off x="373581" y="209551"/>
                <a:ext cx="671890" cy="62864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𝑅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=𝑠/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𝜙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0" name="Rectángulo 39"/>
          <xdr:cNvSpPr/>
        </xdr:nvSpPr>
        <xdr:spPr>
          <a:xfrm>
            <a:off x="96013" y="192024"/>
            <a:ext cx="261046" cy="676653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3.</a:t>
            </a:r>
          </a:p>
        </xdr:txBody>
      </xdr:sp>
    </xdr:grpSp>
    <xdr:clientData/>
  </xdr:twoCellAnchor>
  <xdr:twoCellAnchor>
    <xdr:from>
      <xdr:col>1</xdr:col>
      <xdr:colOff>320040</xdr:colOff>
      <xdr:row>17</xdr:row>
      <xdr:rowOff>15240</xdr:rowOff>
    </xdr:from>
    <xdr:to>
      <xdr:col>5</xdr:col>
      <xdr:colOff>106680</xdr:colOff>
      <xdr:row>21</xdr:row>
      <xdr:rowOff>0</xdr:rowOff>
    </xdr:to>
    <xdr:sp macro="" textlink="">
      <xdr:nvSpPr>
        <xdr:cNvPr id="45" name="Rectángulo 44"/>
        <xdr:cNvSpPr/>
      </xdr:nvSpPr>
      <xdr:spPr>
        <a:xfrm>
          <a:off x="510540" y="4251960"/>
          <a:ext cx="2194560" cy="990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15</xdr:row>
      <xdr:rowOff>152401</xdr:rowOff>
    </xdr:from>
    <xdr:to>
      <xdr:col>3</xdr:col>
      <xdr:colOff>541020</xdr:colOff>
      <xdr:row>17</xdr:row>
      <xdr:rowOff>115823</xdr:rowOff>
    </xdr:to>
    <xdr:grpSp>
      <xdr:nvGrpSpPr>
        <xdr:cNvPr id="41" name="Grupo 40"/>
        <xdr:cNvGrpSpPr/>
      </xdr:nvGrpSpPr>
      <xdr:grpSpPr>
        <a:xfrm>
          <a:off x="286513" y="3810001"/>
          <a:ext cx="1648967" cy="359662"/>
          <a:chOff x="96013" y="190501"/>
          <a:chExt cx="1191779" cy="405380"/>
        </a:xfrm>
      </xdr:grpSpPr>
      <xdr:sp macro="" textlink="">
        <xdr:nvSpPr>
          <xdr:cNvPr id="42" name="Rectángulo 41"/>
          <xdr:cNvSpPr/>
        </xdr:nvSpPr>
        <xdr:spPr>
          <a:xfrm>
            <a:off x="357059" y="190501"/>
            <a:ext cx="930733" cy="40385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CuadroTexto 42"/>
              <xdr:cNvSpPr txBox="1"/>
            </xdr:nvSpPr>
            <xdr:spPr>
              <a:xfrm>
                <a:off x="373581" y="209550"/>
                <a:ext cx="85363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𝑣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𝜔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43" name="CuadroTexto 42"/>
              <xdr:cNvSpPr txBox="1"/>
            </xdr:nvSpPr>
            <xdr:spPr>
              <a:xfrm>
                <a:off x="373581" y="209550"/>
                <a:ext cx="853630" cy="34670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𝑣=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𝜔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44" name="Rectángulo 43"/>
          <xdr:cNvSpPr/>
        </xdr:nvSpPr>
        <xdr:spPr>
          <a:xfrm>
            <a:off x="96013" y="192025"/>
            <a:ext cx="261046" cy="40385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4.</a:t>
            </a:r>
          </a:p>
        </xdr:txBody>
      </xdr:sp>
    </xdr:grpSp>
    <xdr:clientData/>
  </xdr:twoCellAnchor>
  <xdr:oneCellAnchor>
    <xdr:from>
      <xdr:col>1</xdr:col>
      <xdr:colOff>373380</xdr:colOff>
      <xdr:row>17</xdr:row>
      <xdr:rowOff>179070</xdr:rowOff>
    </xdr:from>
    <xdr:ext cx="175637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/>
            <xdr:cNvSpPr txBox="1"/>
          </xdr:nvSpPr>
          <xdr:spPr>
            <a:xfrm>
              <a:off x="563880" y="4415790"/>
              <a:ext cx="175637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𝑙𝑖𝑛𝑒𝑎𝑙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6" name="CuadroTexto 45"/>
            <xdr:cNvSpPr txBox="1"/>
          </xdr:nvSpPr>
          <xdr:spPr>
            <a:xfrm>
              <a:off x="563880" y="4415790"/>
              <a:ext cx="175637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𝑣:𝑣𝑒𝑙𝑜𝑐𝑖𝑑𝑎𝑑 𝑙𝑖𝑛𝑒𝑎𝑙 (𝑚∕𝑠)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19</xdr:row>
      <xdr:rowOff>167640</xdr:rowOff>
    </xdr:from>
    <xdr:ext cx="87915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/>
            <xdr:cNvSpPr txBox="1"/>
          </xdr:nvSpPr>
          <xdr:spPr>
            <a:xfrm>
              <a:off x="563880" y="496824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𝑟𝑎𝑑𝑖𝑜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7" name="CuadroTexto 46"/>
            <xdr:cNvSpPr txBox="1"/>
          </xdr:nvSpPr>
          <xdr:spPr>
            <a:xfrm>
              <a:off x="563880" y="496824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𝑅:𝑟𝑎𝑑𝑖𝑜 (𝑚)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18</xdr:row>
      <xdr:rowOff>74295</xdr:rowOff>
    </xdr:from>
    <xdr:ext cx="213776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/>
            <xdr:cNvSpPr txBox="1"/>
          </xdr:nvSpPr>
          <xdr:spPr>
            <a:xfrm>
              <a:off x="563880" y="4692015"/>
              <a:ext cx="213776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𝑣𝑒𝑙𝑜𝑐𝑖𝑑𝑎𝑑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48" name="CuadroTexto 47"/>
            <xdr:cNvSpPr txBox="1"/>
          </xdr:nvSpPr>
          <xdr:spPr>
            <a:xfrm>
              <a:off x="563880" y="4692015"/>
              <a:ext cx="213776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es-ES" sz="1200" b="0" i="0">
                  <a:latin typeface="Cambria Math" panose="02040503050406030204" pitchFamily="18" charset="0"/>
                </a:rPr>
                <a:t>:𝑣𝑒𝑙𝑜𝑐𝑖𝑑𝑎𝑑 𝑎𝑛𝑔𝑢𝑙𝑎𝑟 (𝑟𝑎𝑑∕𝑠)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96013</xdr:colOff>
      <xdr:row>21</xdr:row>
      <xdr:rowOff>179832</xdr:rowOff>
    </xdr:from>
    <xdr:to>
      <xdr:col>3</xdr:col>
      <xdr:colOff>304800</xdr:colOff>
      <xdr:row>24</xdr:row>
      <xdr:rowOff>65532</xdr:rowOff>
    </xdr:to>
    <xdr:grpSp>
      <xdr:nvGrpSpPr>
        <xdr:cNvPr id="49" name="Grupo 48"/>
        <xdr:cNvGrpSpPr/>
      </xdr:nvGrpSpPr>
      <xdr:grpSpPr>
        <a:xfrm>
          <a:off x="286513" y="5193792"/>
          <a:ext cx="1412747" cy="655320"/>
          <a:chOff x="96013" y="190500"/>
          <a:chExt cx="1021053" cy="632457"/>
        </a:xfrm>
      </xdr:grpSpPr>
      <xdr:sp macro="" textlink="">
        <xdr:nvSpPr>
          <xdr:cNvPr id="50" name="Rectángulo 49"/>
          <xdr:cNvSpPr/>
        </xdr:nvSpPr>
        <xdr:spPr>
          <a:xfrm>
            <a:off x="357059" y="190500"/>
            <a:ext cx="760007" cy="60959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1" name="CuadroTexto 50"/>
              <xdr:cNvSpPr txBox="1"/>
            </xdr:nvSpPr>
            <xdr:spPr>
              <a:xfrm>
                <a:off x="373581" y="209550"/>
                <a:ext cx="671890" cy="6134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𝜔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51" name="CuadroTexto 50"/>
              <xdr:cNvSpPr txBox="1"/>
            </xdr:nvSpPr>
            <xdr:spPr>
              <a:xfrm>
                <a:off x="373581" y="209550"/>
                <a:ext cx="671890" cy="61340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=𝑣/𝑅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52" name="Rectángulo 51"/>
          <xdr:cNvSpPr/>
        </xdr:nvSpPr>
        <xdr:spPr>
          <a:xfrm>
            <a:off x="96013" y="192024"/>
            <a:ext cx="261046" cy="60807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5.</a:t>
            </a:r>
          </a:p>
        </xdr:txBody>
      </xdr:sp>
    </xdr:grpSp>
    <xdr:clientData/>
  </xdr:twoCellAnchor>
  <xdr:twoCellAnchor>
    <xdr:from>
      <xdr:col>1</xdr:col>
      <xdr:colOff>96013</xdr:colOff>
      <xdr:row>25</xdr:row>
      <xdr:rowOff>1525</xdr:rowOff>
    </xdr:from>
    <xdr:to>
      <xdr:col>3</xdr:col>
      <xdr:colOff>304800</xdr:colOff>
      <xdr:row>27</xdr:row>
      <xdr:rowOff>77023</xdr:rowOff>
    </xdr:to>
    <xdr:grpSp>
      <xdr:nvGrpSpPr>
        <xdr:cNvPr id="53" name="Grupo 52"/>
        <xdr:cNvGrpSpPr/>
      </xdr:nvGrpSpPr>
      <xdr:grpSpPr>
        <a:xfrm>
          <a:off x="286513" y="5975605"/>
          <a:ext cx="1412747" cy="639378"/>
          <a:chOff x="96013" y="192025"/>
          <a:chExt cx="1021053" cy="586535"/>
        </a:xfrm>
      </xdr:grpSpPr>
      <xdr:sp macro="" textlink="">
        <xdr:nvSpPr>
          <xdr:cNvPr id="54" name="Rectángulo 53"/>
          <xdr:cNvSpPr/>
        </xdr:nvSpPr>
        <xdr:spPr>
          <a:xfrm>
            <a:off x="357059" y="193742"/>
            <a:ext cx="760007" cy="584063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55" name="CuadroTexto 54"/>
              <xdr:cNvSpPr txBox="1"/>
            </xdr:nvSpPr>
            <xdr:spPr>
              <a:xfrm>
                <a:off x="373581" y="209552"/>
                <a:ext cx="671890" cy="5682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𝑅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𝜔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55" name="CuadroTexto 54"/>
              <xdr:cNvSpPr txBox="1"/>
            </xdr:nvSpPr>
            <xdr:spPr>
              <a:xfrm>
                <a:off x="373581" y="209552"/>
                <a:ext cx="671890" cy="5682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𝑅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=𝑣/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𝜔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56" name="Rectángulo 55"/>
          <xdr:cNvSpPr/>
        </xdr:nvSpPr>
        <xdr:spPr>
          <a:xfrm>
            <a:off x="96013" y="192025"/>
            <a:ext cx="261046" cy="586535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6.</a:t>
            </a:r>
          </a:p>
        </xdr:txBody>
      </xdr:sp>
    </xdr:grpSp>
    <xdr:clientData/>
  </xdr:twoCellAnchor>
  <xdr:twoCellAnchor>
    <xdr:from>
      <xdr:col>1</xdr:col>
      <xdr:colOff>320040</xdr:colOff>
      <xdr:row>29</xdr:row>
      <xdr:rowOff>160020</xdr:rowOff>
    </xdr:from>
    <xdr:to>
      <xdr:col>5</xdr:col>
      <xdr:colOff>259080</xdr:colOff>
      <xdr:row>33</xdr:row>
      <xdr:rowOff>274320</xdr:rowOff>
    </xdr:to>
    <xdr:sp macro="" textlink="">
      <xdr:nvSpPr>
        <xdr:cNvPr id="57" name="Rectángulo 56"/>
        <xdr:cNvSpPr/>
      </xdr:nvSpPr>
      <xdr:spPr>
        <a:xfrm>
          <a:off x="510540" y="7200900"/>
          <a:ext cx="2346960" cy="107442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96013</xdr:colOff>
      <xdr:row>28</xdr:row>
      <xdr:rowOff>45721</xdr:rowOff>
    </xdr:from>
    <xdr:to>
      <xdr:col>3</xdr:col>
      <xdr:colOff>541020</xdr:colOff>
      <xdr:row>29</xdr:row>
      <xdr:rowOff>261347</xdr:rowOff>
    </xdr:to>
    <xdr:grpSp>
      <xdr:nvGrpSpPr>
        <xdr:cNvPr id="58" name="Grupo 57"/>
        <xdr:cNvGrpSpPr/>
      </xdr:nvGrpSpPr>
      <xdr:grpSpPr>
        <a:xfrm>
          <a:off x="286513" y="6789421"/>
          <a:ext cx="1648967" cy="428986"/>
          <a:chOff x="96013" y="190501"/>
          <a:chExt cx="1191779" cy="272800"/>
        </a:xfrm>
      </xdr:grpSpPr>
      <xdr:sp macro="" textlink="">
        <xdr:nvSpPr>
          <xdr:cNvPr id="59" name="Rectángulo 58"/>
          <xdr:cNvSpPr/>
        </xdr:nvSpPr>
        <xdr:spPr>
          <a:xfrm>
            <a:off x="357059" y="190501"/>
            <a:ext cx="930733" cy="27127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0" name="CuadroTexto 59"/>
              <xdr:cNvSpPr txBox="1"/>
            </xdr:nvSpPr>
            <xdr:spPr>
              <a:xfrm>
                <a:off x="373581" y="209551"/>
                <a:ext cx="853630" cy="22151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60" name="CuadroTexto 59"/>
              <xdr:cNvSpPr txBox="1"/>
            </xdr:nvSpPr>
            <xdr:spPr>
              <a:xfrm>
                <a:off x="373581" y="209551"/>
                <a:ext cx="853630" cy="22151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</a:rPr>
                  <a:t>𝑎=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𝛼</a:t>
                </a:r>
                <a:r>
                  <a:rPr lang="es-ES" sz="20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·𝑅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61" name="Rectángulo 60"/>
          <xdr:cNvSpPr/>
        </xdr:nvSpPr>
        <xdr:spPr>
          <a:xfrm>
            <a:off x="96013" y="192025"/>
            <a:ext cx="261046" cy="271276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7.</a:t>
            </a:r>
          </a:p>
        </xdr:txBody>
      </xdr:sp>
    </xdr:grpSp>
    <xdr:clientData/>
  </xdr:twoCellAnchor>
  <xdr:oneCellAnchor>
    <xdr:from>
      <xdr:col>1</xdr:col>
      <xdr:colOff>373380</xdr:colOff>
      <xdr:row>29</xdr:row>
      <xdr:rowOff>323850</xdr:rowOff>
    </xdr:from>
    <xdr:ext cx="1962973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/>
            <xdr:cNvSpPr txBox="1"/>
          </xdr:nvSpPr>
          <xdr:spPr>
            <a:xfrm>
              <a:off x="563880" y="7364730"/>
              <a:ext cx="196297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𝑙𝑖𝑛𝑒𝑎𝑙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2" name="CuadroTexto 61"/>
            <xdr:cNvSpPr txBox="1"/>
          </xdr:nvSpPr>
          <xdr:spPr>
            <a:xfrm>
              <a:off x="563880" y="7364730"/>
              <a:ext cx="1962973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𝑎:𝑎𝑐𝑒𝑙𝑒𝑟𝑎𝑐𝑖ó𝑛 𝑙𝑖𝑛𝑒𝑎𝑙 (𝑚∕𝑠^2 )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32</xdr:row>
      <xdr:rowOff>160020</xdr:rowOff>
    </xdr:from>
    <xdr:ext cx="87915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/>
            <xdr:cNvSpPr txBox="1"/>
          </xdr:nvSpPr>
          <xdr:spPr>
            <a:xfrm>
              <a:off x="563880" y="797052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𝑟𝑎𝑑𝑖𝑜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3" name="CuadroTexto 62"/>
            <xdr:cNvSpPr txBox="1"/>
          </xdr:nvSpPr>
          <xdr:spPr>
            <a:xfrm>
              <a:off x="563880" y="7970520"/>
              <a:ext cx="87915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𝑅:𝑟𝑎𝑑𝑖𝑜 (𝑚)</a:t>
              </a:r>
              <a:endParaRPr lang="es-ES" sz="1400"/>
            </a:p>
          </xdr:txBody>
        </xdr:sp>
      </mc:Fallback>
    </mc:AlternateContent>
    <xdr:clientData/>
  </xdr:oneCellAnchor>
  <xdr:oneCellAnchor>
    <xdr:from>
      <xdr:col>1</xdr:col>
      <xdr:colOff>373380</xdr:colOff>
      <xdr:row>31</xdr:row>
      <xdr:rowOff>62865</xdr:rowOff>
    </xdr:from>
    <xdr:ext cx="2257798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/>
            <xdr:cNvSpPr txBox="1"/>
          </xdr:nvSpPr>
          <xdr:spPr>
            <a:xfrm>
              <a:off x="563880" y="7667625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𝑎𝑐𝑒𝑙𝑒𝑟𝑎𝑐𝑖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ó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𝑎𝑛𝑔𝑢𝑙𝑎𝑟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lin"/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𝑟𝑎𝑑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s-ES" sz="1400"/>
            </a:p>
          </xdr:txBody>
        </xdr:sp>
      </mc:Choice>
      <mc:Fallback xmlns="">
        <xdr:sp macro="" textlink="">
          <xdr:nvSpPr>
            <xdr:cNvPr id="64" name="CuadroTexto 63"/>
            <xdr:cNvSpPr txBox="1"/>
          </xdr:nvSpPr>
          <xdr:spPr>
            <a:xfrm>
              <a:off x="563880" y="7667625"/>
              <a:ext cx="2257798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ES" sz="1200" b="0" i="0">
                  <a:latin typeface="Cambria Math" panose="02040503050406030204" pitchFamily="18" charset="0"/>
                </a:rPr>
                <a:t>:𝑎𝑐𝑒𝑙𝑒𝑟𝑎𝑐𝑖ó𝑛 𝑎𝑛𝑔𝑢𝑙𝑎𝑟 (𝑟𝑎𝑑∕𝑠^2 )</a:t>
              </a:r>
              <a:endParaRPr lang="es-ES" sz="1400"/>
            </a:p>
          </xdr:txBody>
        </xdr:sp>
      </mc:Fallback>
    </mc:AlternateContent>
    <xdr:clientData/>
  </xdr:oneCellAnchor>
  <xdr:twoCellAnchor>
    <xdr:from>
      <xdr:col>1</xdr:col>
      <xdr:colOff>96013</xdr:colOff>
      <xdr:row>34</xdr:row>
      <xdr:rowOff>65532</xdr:rowOff>
    </xdr:from>
    <xdr:to>
      <xdr:col>3</xdr:col>
      <xdr:colOff>304800</xdr:colOff>
      <xdr:row>37</xdr:row>
      <xdr:rowOff>122333</xdr:rowOff>
    </xdr:to>
    <xdr:grpSp>
      <xdr:nvGrpSpPr>
        <xdr:cNvPr id="65" name="Grupo 64"/>
        <xdr:cNvGrpSpPr/>
      </xdr:nvGrpSpPr>
      <xdr:grpSpPr>
        <a:xfrm>
          <a:off x="286513" y="8386572"/>
          <a:ext cx="1412747" cy="658781"/>
          <a:chOff x="96013" y="190500"/>
          <a:chExt cx="1021053" cy="484231"/>
        </a:xfrm>
      </xdr:grpSpPr>
      <xdr:sp macro="" textlink="">
        <xdr:nvSpPr>
          <xdr:cNvPr id="66" name="Rectángulo 65"/>
          <xdr:cNvSpPr/>
        </xdr:nvSpPr>
        <xdr:spPr>
          <a:xfrm>
            <a:off x="357059" y="190500"/>
            <a:ext cx="760007" cy="48391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7" name="CuadroTexto 66"/>
              <xdr:cNvSpPr txBox="1"/>
            </xdr:nvSpPr>
            <xdr:spPr>
              <a:xfrm>
                <a:off x="373581" y="209550"/>
                <a:ext cx="671890" cy="447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67" name="CuadroTexto 66"/>
              <xdr:cNvSpPr txBox="1"/>
            </xdr:nvSpPr>
            <xdr:spPr>
              <a:xfrm>
                <a:off x="373581" y="209550"/>
                <a:ext cx="671890" cy="447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=𝑎/𝑅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68" name="Rectángulo 67"/>
          <xdr:cNvSpPr/>
        </xdr:nvSpPr>
        <xdr:spPr>
          <a:xfrm>
            <a:off x="96013" y="192024"/>
            <a:ext cx="261046" cy="482707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8.</a:t>
            </a:r>
          </a:p>
        </xdr:txBody>
      </xdr:sp>
    </xdr:grpSp>
    <xdr:clientData/>
  </xdr:twoCellAnchor>
  <xdr:twoCellAnchor>
    <xdr:from>
      <xdr:col>1</xdr:col>
      <xdr:colOff>96013</xdr:colOff>
      <xdr:row>37</xdr:row>
      <xdr:rowOff>321564</xdr:rowOff>
    </xdr:from>
    <xdr:to>
      <xdr:col>3</xdr:col>
      <xdr:colOff>304800</xdr:colOff>
      <xdr:row>41</xdr:row>
      <xdr:rowOff>46948</xdr:rowOff>
    </xdr:to>
    <xdr:grpSp>
      <xdr:nvGrpSpPr>
        <xdr:cNvPr id="69" name="Grupo 68"/>
        <xdr:cNvGrpSpPr/>
      </xdr:nvGrpSpPr>
      <xdr:grpSpPr>
        <a:xfrm>
          <a:off x="286513" y="9244584"/>
          <a:ext cx="1412747" cy="662644"/>
          <a:chOff x="96013" y="192024"/>
          <a:chExt cx="1021053" cy="726612"/>
        </a:xfrm>
      </xdr:grpSpPr>
      <xdr:sp macro="" textlink="">
        <xdr:nvSpPr>
          <xdr:cNvPr id="70" name="Rectángulo 69"/>
          <xdr:cNvSpPr/>
        </xdr:nvSpPr>
        <xdr:spPr>
          <a:xfrm>
            <a:off x="357059" y="193741"/>
            <a:ext cx="760007" cy="72354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1" name="CuadroTexto 70"/>
              <xdr:cNvSpPr txBox="1"/>
            </xdr:nvSpPr>
            <xdr:spPr>
              <a:xfrm>
                <a:off x="373581" y="209551"/>
                <a:ext cx="671890" cy="6576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s-ES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𝑅</m:t>
                      </m:r>
                      <m:r>
                        <a:rPr lang="es-ES" sz="20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s-E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ES" sz="2000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num>
                        <m:den>
                          <m:r>
                            <a:rPr lang="es-ES" sz="20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𝛼</m:t>
                          </m:r>
                        </m:den>
                      </m:f>
                    </m:oMath>
                  </m:oMathPara>
                </a14:m>
                <a:endParaRPr lang="es-ES" sz="2000"/>
              </a:p>
            </xdr:txBody>
          </xdr:sp>
        </mc:Choice>
        <mc:Fallback xmlns="">
          <xdr:sp macro="" textlink="">
            <xdr:nvSpPr>
              <xdr:cNvPr id="71" name="CuadroTexto 70"/>
              <xdr:cNvSpPr txBox="1"/>
            </xdr:nvSpPr>
            <xdr:spPr>
              <a:xfrm>
                <a:off x="373581" y="209551"/>
                <a:ext cx="671890" cy="6576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noAutofit/>
              </a:bodyPr>
              <a:lstStyle/>
              <a:p>
                <a:pPr/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𝑅</a:t>
                </a:r>
                <a:r>
                  <a:rPr lang="es-ES" sz="2000" b="0" i="0">
                    <a:latin typeface="Cambria Math" panose="02040503050406030204" pitchFamily="18" charset="0"/>
                  </a:rPr>
                  <a:t>=𝑎/</a:t>
                </a:r>
                <a:r>
                  <a:rPr lang="es-ES" sz="20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𝛼</a:t>
                </a:r>
                <a:endParaRPr lang="es-ES" sz="2000"/>
              </a:p>
            </xdr:txBody>
          </xdr:sp>
        </mc:Fallback>
      </mc:AlternateContent>
      <xdr:sp macro="" textlink="">
        <xdr:nvSpPr>
          <xdr:cNvPr id="72" name="Rectángulo 71"/>
          <xdr:cNvSpPr/>
        </xdr:nvSpPr>
        <xdr:spPr>
          <a:xfrm>
            <a:off x="96013" y="192024"/>
            <a:ext cx="261046" cy="72661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bg1"/>
                </a:solidFill>
              </a:rPr>
              <a:t>9.</a:t>
            </a:r>
          </a:p>
        </xdr:txBody>
      </xdr:sp>
    </xdr:grpSp>
    <xdr:clientData/>
  </xdr:twoCellAnchor>
  <xdr:twoCellAnchor>
    <xdr:from>
      <xdr:col>9</xdr:col>
      <xdr:colOff>198120</xdr:colOff>
      <xdr:row>16</xdr:row>
      <xdr:rowOff>76200</xdr:rowOff>
    </xdr:from>
    <xdr:to>
      <xdr:col>9</xdr:col>
      <xdr:colOff>396240</xdr:colOff>
      <xdr:row>17</xdr:row>
      <xdr:rowOff>274320</xdr:rowOff>
    </xdr:to>
    <xdr:sp macro="" textlink="">
      <xdr:nvSpPr>
        <xdr:cNvPr id="73" name="Flecha derecha 72"/>
        <xdr:cNvSpPr/>
      </xdr:nvSpPr>
      <xdr:spPr>
        <a:xfrm>
          <a:off x="6164580" y="108966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20</xdr:row>
      <xdr:rowOff>76200</xdr:rowOff>
    </xdr:from>
    <xdr:to>
      <xdr:col>9</xdr:col>
      <xdr:colOff>396240</xdr:colOff>
      <xdr:row>21</xdr:row>
      <xdr:rowOff>274320</xdr:rowOff>
    </xdr:to>
    <xdr:sp macro="" textlink="">
      <xdr:nvSpPr>
        <xdr:cNvPr id="74" name="Flecha derecha 73"/>
        <xdr:cNvSpPr/>
      </xdr:nvSpPr>
      <xdr:spPr>
        <a:xfrm>
          <a:off x="6164580" y="209550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24</xdr:row>
      <xdr:rowOff>76200</xdr:rowOff>
    </xdr:from>
    <xdr:to>
      <xdr:col>9</xdr:col>
      <xdr:colOff>396240</xdr:colOff>
      <xdr:row>25</xdr:row>
      <xdr:rowOff>274320</xdr:rowOff>
    </xdr:to>
    <xdr:sp macro="" textlink="">
      <xdr:nvSpPr>
        <xdr:cNvPr id="75" name="Flecha derecha 74"/>
        <xdr:cNvSpPr/>
      </xdr:nvSpPr>
      <xdr:spPr>
        <a:xfrm>
          <a:off x="6164580" y="3070860"/>
          <a:ext cx="198120" cy="40386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28</xdr:row>
      <xdr:rowOff>76200</xdr:rowOff>
    </xdr:from>
    <xdr:to>
      <xdr:col>9</xdr:col>
      <xdr:colOff>396240</xdr:colOff>
      <xdr:row>29</xdr:row>
      <xdr:rowOff>274320</xdr:rowOff>
    </xdr:to>
    <xdr:sp macro="" textlink="">
      <xdr:nvSpPr>
        <xdr:cNvPr id="76" name="Flecha derecha 75"/>
        <xdr:cNvSpPr/>
      </xdr:nvSpPr>
      <xdr:spPr>
        <a:xfrm>
          <a:off x="6164580" y="4046220"/>
          <a:ext cx="198120" cy="38862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32</xdr:row>
      <xdr:rowOff>76200</xdr:rowOff>
    </xdr:from>
    <xdr:to>
      <xdr:col>9</xdr:col>
      <xdr:colOff>396240</xdr:colOff>
      <xdr:row>33</xdr:row>
      <xdr:rowOff>274320</xdr:rowOff>
    </xdr:to>
    <xdr:sp macro="" textlink="">
      <xdr:nvSpPr>
        <xdr:cNvPr id="77" name="Flecha derecha 76"/>
        <xdr:cNvSpPr/>
      </xdr:nvSpPr>
      <xdr:spPr>
        <a:xfrm>
          <a:off x="6164580" y="5006340"/>
          <a:ext cx="198120" cy="38862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198120</xdr:colOff>
      <xdr:row>36</xdr:row>
      <xdr:rowOff>76200</xdr:rowOff>
    </xdr:from>
    <xdr:to>
      <xdr:col>9</xdr:col>
      <xdr:colOff>396240</xdr:colOff>
      <xdr:row>37</xdr:row>
      <xdr:rowOff>274320</xdr:rowOff>
    </xdr:to>
    <xdr:sp macro="" textlink="">
      <xdr:nvSpPr>
        <xdr:cNvPr id="78" name="Flecha derecha 77"/>
        <xdr:cNvSpPr/>
      </xdr:nvSpPr>
      <xdr:spPr>
        <a:xfrm>
          <a:off x="6164580" y="5966460"/>
          <a:ext cx="198120" cy="388620"/>
        </a:xfrm>
        <a:prstGeom prst="rightArrow">
          <a:avLst>
            <a:gd name="adj1" fmla="val 50000"/>
            <a:gd name="adj2" fmla="val 68568"/>
          </a:avLst>
        </a:prstGeom>
        <a:solidFill>
          <a:srgbClr val="99663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P25"/>
  <sheetViews>
    <sheetView tabSelected="1" zoomScaleNormal="100" workbookViewId="0"/>
  </sheetViews>
  <sheetFormatPr baseColWidth="10" defaultRowHeight="14.4" x14ac:dyDescent="0.3"/>
  <cols>
    <col min="1" max="1" width="2.77734375" style="84" customWidth="1"/>
    <col min="2" max="2" width="4.77734375" style="84" customWidth="1"/>
    <col min="3" max="4" width="18.77734375" style="84" customWidth="1"/>
    <col min="5" max="5" width="8.77734375" style="84" customWidth="1"/>
    <col min="6" max="6" width="2.77734375" style="84" customWidth="1"/>
    <col min="7" max="7" width="4.77734375" style="84" customWidth="1"/>
    <col min="8" max="9" width="30.77734375" style="84" customWidth="1"/>
    <col min="10" max="10" width="8.77734375" style="84" customWidth="1"/>
    <col min="11" max="11" width="2.77734375" style="84" customWidth="1"/>
    <col min="12" max="12" width="4.77734375" style="84" customWidth="1"/>
    <col min="13" max="14" width="25.77734375" style="84" customWidth="1"/>
    <col min="15" max="16384" width="11.5546875" style="84"/>
  </cols>
  <sheetData>
    <row r="1" spans="2:15" ht="14.4" customHeight="1" thickBot="1" x14ac:dyDescent="0.35"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2:15" ht="60" customHeight="1" thickBot="1" x14ac:dyDescent="0.35">
      <c r="B2" s="98"/>
      <c r="C2" s="99"/>
      <c r="D2" s="100"/>
      <c r="E2" s="95" t="s">
        <v>143</v>
      </c>
      <c r="F2" s="96"/>
      <c r="G2" s="96"/>
      <c r="H2" s="96"/>
      <c r="I2" s="97"/>
      <c r="J2" s="93" t="s">
        <v>144</v>
      </c>
      <c r="K2" s="93"/>
      <c r="L2" s="93"/>
      <c r="M2" s="93"/>
      <c r="N2" s="93"/>
      <c r="O2" s="94"/>
    </row>
    <row r="3" spans="2:15" ht="15" customHeight="1" thickBot="1" x14ac:dyDescent="0.35"/>
    <row r="4" spans="2:15" ht="18" x14ac:dyDescent="0.3">
      <c r="B4" s="123" t="s">
        <v>46</v>
      </c>
      <c r="C4" s="124"/>
      <c r="D4" s="124"/>
      <c r="E4" s="125"/>
      <c r="F4" s="88"/>
      <c r="G4" s="116" t="s">
        <v>47</v>
      </c>
      <c r="H4" s="117"/>
      <c r="I4" s="117"/>
      <c r="J4" s="118"/>
      <c r="L4" s="102" t="s">
        <v>61</v>
      </c>
      <c r="M4" s="103"/>
      <c r="N4" s="103"/>
      <c r="O4" s="104"/>
    </row>
    <row r="5" spans="2:15" s="85" customFormat="1" ht="15" x14ac:dyDescent="0.3">
      <c r="B5" s="64"/>
      <c r="C5" s="129" t="s">
        <v>96</v>
      </c>
      <c r="D5" s="129"/>
      <c r="E5" s="165" t="s">
        <v>45</v>
      </c>
      <c r="G5" s="65"/>
      <c r="H5" s="119" t="s">
        <v>97</v>
      </c>
      <c r="I5" s="119"/>
      <c r="J5" s="66" t="s">
        <v>45</v>
      </c>
      <c r="L5" s="67"/>
      <c r="M5" s="105" t="s">
        <v>98</v>
      </c>
      <c r="N5" s="105"/>
      <c r="O5" s="68" t="s">
        <v>45</v>
      </c>
    </row>
    <row r="6" spans="2:15" s="85" customFormat="1" ht="15" x14ac:dyDescent="0.3">
      <c r="B6" s="64"/>
      <c r="C6" s="129" t="s">
        <v>99</v>
      </c>
      <c r="D6" s="129"/>
      <c r="E6" s="165" t="s">
        <v>45</v>
      </c>
      <c r="G6" s="65"/>
      <c r="H6" s="119" t="s">
        <v>100</v>
      </c>
      <c r="I6" s="119"/>
      <c r="J6" s="66" t="s">
        <v>45</v>
      </c>
      <c r="L6" s="67"/>
      <c r="M6" s="105" t="s">
        <v>101</v>
      </c>
      <c r="N6" s="105"/>
      <c r="O6" s="68" t="s">
        <v>45</v>
      </c>
    </row>
    <row r="7" spans="2:15" s="85" customFormat="1" x14ac:dyDescent="0.3">
      <c r="B7" s="64"/>
      <c r="C7" s="129" t="s">
        <v>102</v>
      </c>
      <c r="D7" s="129"/>
      <c r="E7" s="165" t="s">
        <v>45</v>
      </c>
      <c r="G7" s="65"/>
      <c r="H7" s="119" t="s">
        <v>103</v>
      </c>
      <c r="I7" s="119"/>
      <c r="J7" s="167" t="s">
        <v>45</v>
      </c>
      <c r="L7" s="67"/>
      <c r="M7" s="105" t="s">
        <v>104</v>
      </c>
      <c r="N7" s="105"/>
      <c r="O7" s="68" t="s">
        <v>45</v>
      </c>
    </row>
    <row r="8" spans="2:15" s="85" customFormat="1" ht="15" x14ac:dyDescent="0.3">
      <c r="B8" s="64"/>
      <c r="C8" s="129" t="s">
        <v>105</v>
      </c>
      <c r="D8" s="129"/>
      <c r="E8" s="165" t="s">
        <v>45</v>
      </c>
      <c r="G8" s="65"/>
      <c r="H8" s="119" t="s">
        <v>106</v>
      </c>
      <c r="I8" s="119"/>
      <c r="J8" s="66" t="s">
        <v>45</v>
      </c>
      <c r="L8" s="67"/>
      <c r="M8" s="105" t="s">
        <v>107</v>
      </c>
      <c r="N8" s="105"/>
      <c r="O8" s="68" t="s">
        <v>45</v>
      </c>
    </row>
    <row r="9" spans="2:15" s="85" customFormat="1" ht="15.6" thickBot="1" x14ac:dyDescent="0.35">
      <c r="B9" s="69"/>
      <c r="C9" s="130" t="s">
        <v>108</v>
      </c>
      <c r="D9" s="130"/>
      <c r="E9" s="166" t="s">
        <v>45</v>
      </c>
      <c r="G9" s="70"/>
      <c r="H9" s="120" t="s">
        <v>109</v>
      </c>
      <c r="I9" s="120"/>
      <c r="J9" s="71" t="s">
        <v>45</v>
      </c>
      <c r="L9" s="72"/>
      <c r="M9" s="101" t="s">
        <v>110</v>
      </c>
      <c r="N9" s="101"/>
      <c r="O9" s="73" t="s">
        <v>45</v>
      </c>
    </row>
    <row r="10" spans="2:15" s="86" customFormat="1" ht="15" customHeight="1" thickBot="1" x14ac:dyDescent="0.35">
      <c r="B10" s="89"/>
      <c r="C10" s="91"/>
      <c r="D10" s="91"/>
      <c r="E10" s="92"/>
      <c r="F10" s="89"/>
      <c r="G10" s="89"/>
      <c r="H10" s="91"/>
      <c r="I10" s="91"/>
      <c r="J10" s="92"/>
      <c r="L10" s="84"/>
      <c r="M10" s="84"/>
      <c r="N10" s="84"/>
      <c r="O10" s="84"/>
    </row>
    <row r="11" spans="2:15" ht="18" x14ac:dyDescent="0.3">
      <c r="B11" s="126" t="s">
        <v>48</v>
      </c>
      <c r="C11" s="127"/>
      <c r="D11" s="127"/>
      <c r="E11" s="128"/>
      <c r="F11" s="88"/>
      <c r="G11" s="116" t="s">
        <v>59</v>
      </c>
      <c r="H11" s="117"/>
      <c r="I11" s="117"/>
      <c r="J11" s="118"/>
      <c r="L11" s="133" t="s">
        <v>63</v>
      </c>
      <c r="M11" s="134"/>
      <c r="N11" s="134"/>
      <c r="O11" s="135"/>
    </row>
    <row r="12" spans="2:15" s="85" customFormat="1" ht="15" x14ac:dyDescent="0.3">
      <c r="B12" s="74"/>
      <c r="C12" s="115" t="s">
        <v>111</v>
      </c>
      <c r="D12" s="115"/>
      <c r="E12" s="75" t="s">
        <v>45</v>
      </c>
      <c r="G12" s="65"/>
      <c r="H12" s="119" t="s">
        <v>112</v>
      </c>
      <c r="I12" s="119"/>
      <c r="J12" s="66" t="s">
        <v>45</v>
      </c>
      <c r="L12" s="76"/>
      <c r="M12" s="132" t="s">
        <v>113</v>
      </c>
      <c r="N12" s="132"/>
      <c r="O12" s="77" t="s">
        <v>45</v>
      </c>
    </row>
    <row r="13" spans="2:15" s="85" customFormat="1" ht="15" x14ac:dyDescent="0.3">
      <c r="B13" s="74"/>
      <c r="C13" s="115" t="s">
        <v>114</v>
      </c>
      <c r="D13" s="115"/>
      <c r="E13" s="75" t="s">
        <v>45</v>
      </c>
      <c r="G13" s="65"/>
      <c r="H13" s="119" t="s">
        <v>115</v>
      </c>
      <c r="I13" s="119"/>
      <c r="J13" s="66" t="s">
        <v>45</v>
      </c>
      <c r="L13" s="76"/>
      <c r="M13" s="132" t="s">
        <v>116</v>
      </c>
      <c r="N13" s="132"/>
      <c r="O13" s="77" t="s">
        <v>45</v>
      </c>
    </row>
    <row r="14" spans="2:15" s="85" customFormat="1" ht="15" x14ac:dyDescent="0.3">
      <c r="B14" s="74"/>
      <c r="C14" s="115" t="s">
        <v>117</v>
      </c>
      <c r="D14" s="115"/>
      <c r="E14" s="75" t="s">
        <v>45</v>
      </c>
      <c r="G14" s="65"/>
      <c r="H14" s="119" t="s">
        <v>118</v>
      </c>
      <c r="I14" s="119"/>
      <c r="J14" s="167" t="s">
        <v>45</v>
      </c>
      <c r="L14" s="76"/>
      <c r="M14" s="132" t="s">
        <v>119</v>
      </c>
      <c r="N14" s="132"/>
      <c r="O14" s="77" t="s">
        <v>45</v>
      </c>
    </row>
    <row r="15" spans="2:15" s="85" customFormat="1" ht="13.8" x14ac:dyDescent="0.3">
      <c r="B15" s="74"/>
      <c r="C15" s="115" t="s">
        <v>120</v>
      </c>
      <c r="D15" s="115"/>
      <c r="E15" s="75" t="s">
        <v>45</v>
      </c>
      <c r="G15" s="65"/>
      <c r="H15" s="119" t="s">
        <v>121</v>
      </c>
      <c r="I15" s="119"/>
      <c r="J15" s="66" t="s">
        <v>45</v>
      </c>
      <c r="L15" s="76"/>
      <c r="M15" s="132" t="s">
        <v>122</v>
      </c>
      <c r="N15" s="132"/>
      <c r="O15" s="77" t="s">
        <v>45</v>
      </c>
    </row>
    <row r="16" spans="2:15" s="85" customFormat="1" ht="15.6" thickBot="1" x14ac:dyDescent="0.35">
      <c r="B16" s="74"/>
      <c r="C16" s="115" t="s">
        <v>123</v>
      </c>
      <c r="D16" s="115"/>
      <c r="E16" s="75" t="s">
        <v>45</v>
      </c>
      <c r="G16" s="70"/>
      <c r="H16" s="120" t="s">
        <v>124</v>
      </c>
      <c r="I16" s="120"/>
      <c r="J16" s="71" t="s">
        <v>45</v>
      </c>
      <c r="L16" s="76"/>
      <c r="M16" s="132" t="s">
        <v>125</v>
      </c>
      <c r="N16" s="132"/>
      <c r="O16" s="77" t="s">
        <v>45</v>
      </c>
    </row>
    <row r="17" spans="2:16" s="85" customFormat="1" ht="15.6" thickBot="1" x14ac:dyDescent="0.35">
      <c r="B17" s="78"/>
      <c r="C17" s="122" t="s">
        <v>126</v>
      </c>
      <c r="D17" s="122"/>
      <c r="E17" s="79" t="s">
        <v>45</v>
      </c>
      <c r="L17" s="76"/>
      <c r="M17" s="132" t="s">
        <v>127</v>
      </c>
      <c r="N17" s="132"/>
      <c r="O17" s="77" t="s">
        <v>45</v>
      </c>
    </row>
    <row r="18" spans="2:16" s="86" customFormat="1" ht="18.600000000000001" customHeight="1" thickBot="1" x14ac:dyDescent="0.35">
      <c r="B18" s="89"/>
      <c r="C18" s="91"/>
      <c r="D18" s="91"/>
      <c r="E18" s="92"/>
      <c r="F18" s="89"/>
      <c r="G18" s="102" t="s">
        <v>60</v>
      </c>
      <c r="H18" s="103"/>
      <c r="I18" s="103"/>
      <c r="J18" s="104"/>
      <c r="L18" s="83"/>
      <c r="M18" s="136" t="s">
        <v>140</v>
      </c>
      <c r="N18" s="136"/>
      <c r="O18" s="77" t="s">
        <v>45</v>
      </c>
    </row>
    <row r="19" spans="2:16" ht="18" x14ac:dyDescent="0.3">
      <c r="B19" s="126" t="s">
        <v>49</v>
      </c>
      <c r="C19" s="127"/>
      <c r="D19" s="127"/>
      <c r="E19" s="128"/>
      <c r="F19" s="88"/>
      <c r="G19" s="82"/>
      <c r="H19" s="121" t="s">
        <v>139</v>
      </c>
      <c r="I19" s="121"/>
      <c r="J19" s="68" t="s">
        <v>45</v>
      </c>
      <c r="K19" s="90"/>
      <c r="L19" s="83"/>
      <c r="M19" s="136" t="s">
        <v>141</v>
      </c>
      <c r="N19" s="136"/>
      <c r="O19" s="77" t="s">
        <v>45</v>
      </c>
      <c r="P19" s="90"/>
    </row>
    <row r="20" spans="2:16" s="85" customFormat="1" ht="15.6" thickBot="1" x14ac:dyDescent="0.35">
      <c r="B20" s="74"/>
      <c r="C20" s="115" t="s">
        <v>128</v>
      </c>
      <c r="D20" s="115"/>
      <c r="E20" s="75" t="s">
        <v>45</v>
      </c>
      <c r="G20" s="67"/>
      <c r="H20" s="105" t="s">
        <v>129</v>
      </c>
      <c r="I20" s="105"/>
      <c r="J20" s="68" t="s">
        <v>45</v>
      </c>
      <c r="L20" s="80"/>
      <c r="M20" s="131" t="s">
        <v>130</v>
      </c>
      <c r="N20" s="131"/>
      <c r="O20" s="81" t="s">
        <v>45</v>
      </c>
    </row>
    <row r="21" spans="2:16" s="85" customFormat="1" ht="15.6" thickBot="1" x14ac:dyDescent="0.35">
      <c r="B21" s="74"/>
      <c r="C21" s="115" t="s">
        <v>131</v>
      </c>
      <c r="D21" s="115"/>
      <c r="E21" s="75" t="s">
        <v>45</v>
      </c>
      <c r="G21" s="67"/>
      <c r="H21" s="105" t="s">
        <v>132</v>
      </c>
      <c r="I21" s="105"/>
      <c r="J21" s="68" t="s">
        <v>45</v>
      </c>
    </row>
    <row r="22" spans="2:16" s="85" customFormat="1" ht="14.4" customHeight="1" x14ac:dyDescent="0.3">
      <c r="B22" s="74"/>
      <c r="C22" s="115" t="s">
        <v>133</v>
      </c>
      <c r="D22" s="115"/>
      <c r="E22" s="75" t="s">
        <v>45</v>
      </c>
      <c r="G22" s="67"/>
      <c r="H22" s="105" t="s">
        <v>134</v>
      </c>
      <c r="I22" s="105"/>
      <c r="J22" s="68" t="s">
        <v>45</v>
      </c>
      <c r="L22" s="106" t="s">
        <v>142</v>
      </c>
      <c r="M22" s="107"/>
      <c r="N22" s="107"/>
      <c r="O22" s="108"/>
    </row>
    <row r="23" spans="2:16" s="85" customFormat="1" ht="15" x14ac:dyDescent="0.3">
      <c r="B23" s="74"/>
      <c r="C23" s="115" t="s">
        <v>135</v>
      </c>
      <c r="D23" s="115"/>
      <c r="E23" s="75" t="s">
        <v>45</v>
      </c>
      <c r="G23" s="67"/>
      <c r="H23" s="105" t="s">
        <v>136</v>
      </c>
      <c r="I23" s="105"/>
      <c r="J23" s="68" t="s">
        <v>45</v>
      </c>
      <c r="L23" s="109"/>
      <c r="M23" s="110"/>
      <c r="N23" s="110"/>
      <c r="O23" s="111"/>
    </row>
    <row r="24" spans="2:16" s="85" customFormat="1" ht="15.6" thickBot="1" x14ac:dyDescent="0.35">
      <c r="B24" s="78"/>
      <c r="C24" s="122" t="s">
        <v>137</v>
      </c>
      <c r="D24" s="122"/>
      <c r="E24" s="79" t="s">
        <v>45</v>
      </c>
      <c r="G24" s="72"/>
      <c r="H24" s="101" t="s">
        <v>138</v>
      </c>
      <c r="I24" s="101"/>
      <c r="J24" s="73" t="s">
        <v>45</v>
      </c>
      <c r="L24" s="112"/>
      <c r="M24" s="113"/>
      <c r="N24" s="113"/>
      <c r="O24" s="114"/>
    </row>
    <row r="25" spans="2:16" s="85" customFormat="1" ht="13.8" x14ac:dyDescent="0.3"/>
  </sheetData>
  <mergeCells count="58">
    <mergeCell ref="M20:N20"/>
    <mergeCell ref="M14:N14"/>
    <mergeCell ref="M17:N17"/>
    <mergeCell ref="L11:O11"/>
    <mergeCell ref="M12:N12"/>
    <mergeCell ref="M13:N13"/>
    <mergeCell ref="M15:N15"/>
    <mergeCell ref="M16:N16"/>
    <mergeCell ref="M18:N18"/>
    <mergeCell ref="M19:N19"/>
    <mergeCell ref="C24:D24"/>
    <mergeCell ref="B4:E4"/>
    <mergeCell ref="B11:E11"/>
    <mergeCell ref="B19:E19"/>
    <mergeCell ref="C5:D5"/>
    <mergeCell ref="C6:D6"/>
    <mergeCell ref="C7:D7"/>
    <mergeCell ref="C13:D13"/>
    <mergeCell ref="C14:D14"/>
    <mergeCell ref="C15:D15"/>
    <mergeCell ref="C16:D16"/>
    <mergeCell ref="C8:D8"/>
    <mergeCell ref="C9:D9"/>
    <mergeCell ref="C12:D12"/>
    <mergeCell ref="C17:D17"/>
    <mergeCell ref="C20:D20"/>
    <mergeCell ref="H21:I21"/>
    <mergeCell ref="G4:J4"/>
    <mergeCell ref="H5:I5"/>
    <mergeCell ref="H6:I6"/>
    <mergeCell ref="H7:I7"/>
    <mergeCell ref="H14:I14"/>
    <mergeCell ref="H15:I15"/>
    <mergeCell ref="H16:I16"/>
    <mergeCell ref="H8:I8"/>
    <mergeCell ref="H9:I9"/>
    <mergeCell ref="G18:J18"/>
    <mergeCell ref="H19:I19"/>
    <mergeCell ref="H20:I20"/>
    <mergeCell ref="G11:J11"/>
    <mergeCell ref="H12:I12"/>
    <mergeCell ref="H13:I13"/>
    <mergeCell ref="J2:O2"/>
    <mergeCell ref="E2:I2"/>
    <mergeCell ref="B2:D2"/>
    <mergeCell ref="H24:I24"/>
    <mergeCell ref="L4:O4"/>
    <mergeCell ref="M5:N5"/>
    <mergeCell ref="M6:N6"/>
    <mergeCell ref="L22:O24"/>
    <mergeCell ref="M7:N7"/>
    <mergeCell ref="M8:N8"/>
    <mergeCell ref="M9:N9"/>
    <mergeCell ref="H22:I22"/>
    <mergeCell ref="H23:I23"/>
    <mergeCell ref="C21:D21"/>
    <mergeCell ref="C22:D22"/>
    <mergeCell ref="C23:D23"/>
  </mergeCells>
  <hyperlinks>
    <hyperlink ref="E5" location="'1. MRU - Distancias'!I6" display="IR →"/>
    <hyperlink ref="E6" location="'1. MRU - Distancias'!I10" display="IR →"/>
    <hyperlink ref="E7" location="'1. MRU - Distancias'!I14" display="IR →"/>
    <hyperlink ref="E8" location="'1. MRU - Distancias'!I18" display="IR →"/>
    <hyperlink ref="E9" location="'1. MRU - Distancias'!I22" display="IR →"/>
    <hyperlink ref="J5" location="'4. MCU - Ángulos'!I6" display="IR →"/>
    <hyperlink ref="J6" location="'4. MCU - Ángulos'!I10" display="IR →"/>
    <hyperlink ref="J7" location="'4. MCU - Ángulos'!I14" display="IR →"/>
    <hyperlink ref="J8" location="'4. MCU - Ángulos'!I18" display="IR →"/>
    <hyperlink ref="J9" location="'4. MCU - Ángulos'!I22" display="IR →"/>
    <hyperlink ref="E12" location="'2. MRUA - Distancias'!L6" display="IR →"/>
    <hyperlink ref="E13" location="'2. MRUA - Distancias'!L10" display="IR →"/>
    <hyperlink ref="E14" location="'2. MRUA - Distancias'!L14" display="IR →"/>
    <hyperlink ref="E15" location="'2. MRUA - Distancias'!L18" display="IR →"/>
    <hyperlink ref="E16" location="'2. MRUA - Distancias'!L22" display="IR →"/>
    <hyperlink ref="E17" location="'2. MRUA - Distancias'!L29" display="IR →"/>
    <hyperlink ref="E20" location="'3. MRUA - Velocidades'!H6" display="IR →"/>
    <hyperlink ref="E21" location="'3. MRUA - Velocidades'!H10" display="IR →"/>
    <hyperlink ref="E22" location="'3. MRUA - Velocidades'!H14" display="IR →"/>
    <hyperlink ref="E23" location="'3. MRUA - Velocidades'!H18" display="IR →"/>
    <hyperlink ref="E24" location="'3. MRUA - Velocidades'!H22" display="IR →"/>
    <hyperlink ref="J19" location="'6. MCUA - Ángulos'!L6" display="IR →"/>
    <hyperlink ref="J20" location="'6. MCUA - Ángulos'!L10" display="IR →"/>
    <hyperlink ref="J21" location="'6. MCUA - Ángulos'!L14" display="IR →"/>
    <hyperlink ref="J22" location="'6. MCUA - Ángulos'!L18" display="IR →"/>
    <hyperlink ref="J23" location="'6. MCUA - Ángulos'!L22" display="IR →"/>
    <hyperlink ref="J24" location="'6. MCUA - Ángulos'!L29" display="IR →"/>
    <hyperlink ref="O5" location="'7. MCUA - Velocidades'!H6" display="IR →"/>
    <hyperlink ref="O6" location="'7. MCUA - Velocidades'!H10" display="IR →"/>
    <hyperlink ref="O7" location="'7. MCUA - Velocidades'!H14" display="IR →"/>
    <hyperlink ref="O8" location="'7. MCUA - Velocidades'!H18" display="IR →"/>
    <hyperlink ref="O9" location="'7. MCUA - Velocidades'!H22" display="IR →"/>
    <hyperlink ref="O12" location="'8. MCU y MCUA - Angul. y lineal'!H6" display="IR →"/>
    <hyperlink ref="O13" location="'8. MCU y MCUA - Angul. y lineal'!H10" display="IR →"/>
    <hyperlink ref="O15" location="'8. MCU y MCUA - Angul. y lineal'!H18" display="IR →"/>
    <hyperlink ref="O16" location="'8. MCU y MCUA - Angul. y lineal'!H22" display="IR →"/>
    <hyperlink ref="O18" location="'8. MCU y MCUA - Angul. y lineal'!H30" display="IR →"/>
    <hyperlink ref="O19" location="'8. MCU y MCUA - Angul. y lineal'!H34" display="IR →"/>
    <hyperlink ref="O20" location="'8. MCU y MCUA - Angul. y lineal'!H38" display="IR →"/>
    <hyperlink ref="O14" location="'8. MCU y MCUA - Angul. y lineal'!H14" display="IR →"/>
    <hyperlink ref="O17" location="'8. MCU y MCUA - Angul. y lineal'!H26" display="IR →"/>
    <hyperlink ref="J12" location="'5. MCU - Frecuencias y periodos'!H6" display="IR →"/>
    <hyperlink ref="J13" location="'5. MCU - Frecuencias y periodos'!H10" display="IR →"/>
    <hyperlink ref="J14" location="'5. MCU - Frecuencias y periodos'!H14" display="IR →"/>
    <hyperlink ref="J15" location="'5. MCU - Frecuencias y periodos'!H18" display="IR →"/>
    <hyperlink ref="J16" location="'5. MCU - Frecuencias y periodos'!H22" display="IR →"/>
  </hyperlink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O26"/>
  <sheetViews>
    <sheetView zoomScaleNormal="100" workbookViewId="0">
      <pane ySplit="2" topLeftCell="A3" activePane="bottomLeft" state="frozen"/>
      <selection pane="bottomLeft" activeCell="N2" sqref="N2:O2"/>
    </sheetView>
  </sheetViews>
  <sheetFormatPr baseColWidth="10" defaultColWidth="8.77734375" defaultRowHeight="14.4" x14ac:dyDescent="0.3"/>
  <cols>
    <col min="1" max="1" width="2.77734375" style="25" customWidth="1"/>
    <col min="2" max="8" width="8.77734375" style="25"/>
    <col min="9" max="12" width="12.77734375" style="25" customWidth="1"/>
    <col min="13" max="13" width="8.77734375" style="25"/>
    <col min="14" max="14" width="12.77734375" style="25" customWidth="1"/>
    <col min="15" max="15" width="2.77734375" style="25" customWidth="1"/>
    <col min="16" max="16384" width="8.77734375" style="25"/>
  </cols>
  <sheetData>
    <row r="1" spans="2:15" ht="15" thickBot="1" x14ac:dyDescent="0.35"/>
    <row r="2" spans="2:15" ht="34.200000000000003" thickBot="1" x14ac:dyDescent="0.35">
      <c r="B2" s="138" t="s">
        <v>20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 t="s">
        <v>15</v>
      </c>
      <c r="O2" s="141"/>
    </row>
    <row r="3" spans="2:15" x14ac:dyDescent="0.3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21"/>
    </row>
    <row r="4" spans="2:15" ht="18.600000000000001" thickBot="1" x14ac:dyDescent="0.35">
      <c r="B4" s="17"/>
      <c r="C4" s="18"/>
      <c r="D4" s="18"/>
      <c r="E4" s="18"/>
      <c r="F4" s="18"/>
      <c r="G4" s="18"/>
      <c r="H4" s="18"/>
      <c r="I4" s="23" t="s">
        <v>21</v>
      </c>
      <c r="J4" s="23"/>
      <c r="K4" s="18"/>
      <c r="L4" s="18"/>
      <c r="M4" s="18"/>
      <c r="N4" s="18"/>
      <c r="O4" s="21"/>
    </row>
    <row r="5" spans="2:15" ht="16.2" thickBot="1" x14ac:dyDescent="0.35">
      <c r="B5" s="17"/>
      <c r="C5" s="18"/>
      <c r="D5" s="18"/>
      <c r="E5" s="18"/>
      <c r="F5" s="18"/>
      <c r="G5" s="18"/>
      <c r="H5" s="18"/>
      <c r="I5" s="3" t="s">
        <v>4</v>
      </c>
      <c r="J5" s="14" t="s">
        <v>13</v>
      </c>
      <c r="K5" s="4" t="s">
        <v>6</v>
      </c>
      <c r="L5" s="5" t="s">
        <v>7</v>
      </c>
      <c r="M5" s="18"/>
      <c r="N5" s="6" t="s">
        <v>5</v>
      </c>
      <c r="O5" s="21"/>
    </row>
    <row r="6" spans="2:15" ht="30" customHeight="1" thickBot="1" x14ac:dyDescent="0.35">
      <c r="B6" s="17"/>
      <c r="C6" s="18"/>
      <c r="D6" s="18"/>
      <c r="E6" s="18"/>
      <c r="F6" s="18"/>
      <c r="G6" s="18"/>
      <c r="H6" s="18"/>
      <c r="I6" s="57"/>
      <c r="J6" s="58"/>
      <c r="K6" s="59"/>
      <c r="L6" s="60"/>
      <c r="M6" s="18"/>
      <c r="N6" s="2" t="str">
        <f>IFERROR(IF(OR(I6="",J6="",K6="",L6=""),"-",I6+J6*(K6-L6)),"∄")</f>
        <v>-</v>
      </c>
      <c r="O6" s="21"/>
    </row>
    <row r="7" spans="2:15" x14ac:dyDescent="0.3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</row>
    <row r="8" spans="2:15" ht="18.600000000000001" thickBot="1" x14ac:dyDescent="0.35">
      <c r="B8" s="17"/>
      <c r="C8" s="18"/>
      <c r="D8" s="18"/>
      <c r="E8" s="18"/>
      <c r="F8" s="18"/>
      <c r="G8" s="18"/>
      <c r="H8" s="18"/>
      <c r="I8" s="23" t="s">
        <v>22</v>
      </c>
      <c r="J8" s="23"/>
      <c r="K8" s="18"/>
      <c r="L8" s="18"/>
      <c r="M8" s="18"/>
      <c r="N8" s="18"/>
      <c r="O8" s="21"/>
    </row>
    <row r="9" spans="2:15" ht="16.2" thickBot="1" x14ac:dyDescent="0.35">
      <c r="B9" s="17"/>
      <c r="C9" s="18"/>
      <c r="D9" s="18"/>
      <c r="E9" s="18"/>
      <c r="F9" s="18"/>
      <c r="G9" s="18"/>
      <c r="H9" s="18"/>
      <c r="I9" s="3" t="s">
        <v>5</v>
      </c>
      <c r="J9" s="14" t="s">
        <v>13</v>
      </c>
      <c r="K9" s="4" t="s">
        <v>6</v>
      </c>
      <c r="L9" s="5" t="s">
        <v>7</v>
      </c>
      <c r="M9" s="18"/>
      <c r="N9" s="6" t="s">
        <v>4</v>
      </c>
      <c r="O9" s="21"/>
    </row>
    <row r="10" spans="2:15" ht="30" customHeight="1" thickBot="1" x14ac:dyDescent="0.35">
      <c r="B10" s="17"/>
      <c r="C10" s="18"/>
      <c r="D10" s="18"/>
      <c r="E10" s="18"/>
      <c r="F10" s="18"/>
      <c r="G10" s="18"/>
      <c r="H10" s="18"/>
      <c r="I10" s="57"/>
      <c r="J10" s="58"/>
      <c r="K10" s="59"/>
      <c r="L10" s="60"/>
      <c r="M10" s="18"/>
      <c r="N10" s="2" t="str">
        <f>IFERROR(IF(OR(I10="",J10="",K10="",L10=""),"-",I10-J10*(K10-L10)),"∄")</f>
        <v>-</v>
      </c>
      <c r="O10" s="21"/>
    </row>
    <row r="11" spans="2:15" x14ac:dyDescent="0.3"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1"/>
    </row>
    <row r="12" spans="2:15" ht="16.2" thickBot="1" x14ac:dyDescent="0.35">
      <c r="B12" s="17"/>
      <c r="C12" s="18"/>
      <c r="D12" s="18"/>
      <c r="E12" s="18"/>
      <c r="F12" s="18"/>
      <c r="G12" s="18"/>
      <c r="H12" s="18"/>
      <c r="I12" s="23" t="s">
        <v>23</v>
      </c>
      <c r="J12" s="23"/>
      <c r="K12" s="18"/>
      <c r="L12" s="18"/>
      <c r="M12" s="18"/>
      <c r="N12" s="18"/>
      <c r="O12" s="21"/>
    </row>
    <row r="13" spans="2:15" ht="16.2" thickBot="1" x14ac:dyDescent="0.35">
      <c r="B13" s="17"/>
      <c r="C13" s="18"/>
      <c r="D13" s="18"/>
      <c r="E13" s="18"/>
      <c r="F13" s="18"/>
      <c r="G13" s="18"/>
      <c r="H13" s="18"/>
      <c r="I13" s="3" t="s">
        <v>5</v>
      </c>
      <c r="J13" s="14" t="s">
        <v>4</v>
      </c>
      <c r="K13" s="4" t="s">
        <v>6</v>
      </c>
      <c r="L13" s="5" t="s">
        <v>7</v>
      </c>
      <c r="M13" s="18"/>
      <c r="N13" s="6" t="s">
        <v>13</v>
      </c>
      <c r="O13" s="21"/>
    </row>
    <row r="14" spans="2:15" ht="30" customHeight="1" thickBot="1" x14ac:dyDescent="0.35">
      <c r="B14" s="17"/>
      <c r="C14" s="18"/>
      <c r="D14" s="18"/>
      <c r="E14" s="18"/>
      <c r="F14" s="18"/>
      <c r="G14" s="18"/>
      <c r="H14" s="18"/>
      <c r="I14" s="57"/>
      <c r="J14" s="58"/>
      <c r="K14" s="59"/>
      <c r="L14" s="60"/>
      <c r="M14" s="18"/>
      <c r="N14" s="2" t="str">
        <f>IFERROR(IF(OR(I14="",J14="",K14="",L14=""),"-",(I14-J14)/(K14-L14)),"∄")</f>
        <v>-</v>
      </c>
      <c r="O14" s="21"/>
    </row>
    <row r="15" spans="2:15" x14ac:dyDescent="0.3"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1"/>
    </row>
    <row r="16" spans="2:15" ht="18.600000000000001" thickBot="1" x14ac:dyDescent="0.35">
      <c r="B16" s="17"/>
      <c r="C16" s="18"/>
      <c r="D16" s="18"/>
      <c r="E16" s="18"/>
      <c r="F16" s="18"/>
      <c r="G16" s="18"/>
      <c r="H16" s="18"/>
      <c r="I16" s="23" t="s">
        <v>24</v>
      </c>
      <c r="J16" s="23"/>
      <c r="K16" s="18"/>
      <c r="L16" s="18"/>
      <c r="M16" s="18"/>
      <c r="N16" s="18"/>
      <c r="O16" s="21"/>
    </row>
    <row r="17" spans="2:15" ht="16.2" thickBot="1" x14ac:dyDescent="0.35">
      <c r="B17" s="17"/>
      <c r="C17" s="18"/>
      <c r="D17" s="18"/>
      <c r="E17" s="18"/>
      <c r="F17" s="18"/>
      <c r="G17" s="18"/>
      <c r="H17" s="18"/>
      <c r="I17" s="3" t="s">
        <v>5</v>
      </c>
      <c r="J17" s="14" t="s">
        <v>4</v>
      </c>
      <c r="K17" s="4" t="s">
        <v>14</v>
      </c>
      <c r="L17" s="5" t="s">
        <v>7</v>
      </c>
      <c r="M17" s="18"/>
      <c r="N17" s="6" t="s">
        <v>6</v>
      </c>
      <c r="O17" s="21"/>
    </row>
    <row r="18" spans="2:15" ht="30" customHeight="1" thickBot="1" x14ac:dyDescent="0.35">
      <c r="B18" s="17"/>
      <c r="C18" s="18"/>
      <c r="D18" s="18"/>
      <c r="E18" s="18"/>
      <c r="F18" s="18"/>
      <c r="G18" s="18"/>
      <c r="H18" s="18"/>
      <c r="I18" s="57"/>
      <c r="J18" s="58"/>
      <c r="K18" s="59"/>
      <c r="L18" s="60"/>
      <c r="M18" s="18"/>
      <c r="N18" s="2" t="str">
        <f>IFERROR(IF(OR(I18="",J18="",K18="",L18=""),"-",(I18-J18)/K18+L18),"∄")</f>
        <v>-</v>
      </c>
      <c r="O18" s="21"/>
    </row>
    <row r="19" spans="2:15" x14ac:dyDescent="0.3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21"/>
    </row>
    <row r="20" spans="2:15" ht="18.600000000000001" thickBot="1" x14ac:dyDescent="0.35">
      <c r="B20" s="17"/>
      <c r="C20" s="18"/>
      <c r="D20" s="18"/>
      <c r="E20" s="18"/>
      <c r="F20" s="18"/>
      <c r="G20" s="18"/>
      <c r="H20" s="18"/>
      <c r="I20" s="23" t="s">
        <v>25</v>
      </c>
      <c r="J20" s="23"/>
      <c r="K20" s="18"/>
      <c r="L20" s="18"/>
      <c r="M20" s="18"/>
      <c r="N20" s="18"/>
      <c r="O20" s="21"/>
    </row>
    <row r="21" spans="2:15" ht="16.2" thickBot="1" x14ac:dyDescent="0.35">
      <c r="B21" s="17"/>
      <c r="C21" s="18"/>
      <c r="D21" s="18"/>
      <c r="E21" s="18"/>
      <c r="F21" s="18"/>
      <c r="G21" s="18"/>
      <c r="H21" s="18"/>
      <c r="I21" s="3" t="s">
        <v>5</v>
      </c>
      <c r="J21" s="14" t="s">
        <v>4</v>
      </c>
      <c r="K21" s="4" t="s">
        <v>14</v>
      </c>
      <c r="L21" s="5" t="s">
        <v>6</v>
      </c>
      <c r="M21" s="18"/>
      <c r="N21" s="6" t="s">
        <v>7</v>
      </c>
      <c r="O21" s="21"/>
    </row>
    <row r="22" spans="2:15" ht="30" customHeight="1" thickBot="1" x14ac:dyDescent="0.35">
      <c r="B22" s="17"/>
      <c r="C22" s="18"/>
      <c r="D22" s="18"/>
      <c r="E22" s="18"/>
      <c r="F22" s="18"/>
      <c r="G22" s="18"/>
      <c r="H22" s="18"/>
      <c r="I22" s="57"/>
      <c r="J22" s="58"/>
      <c r="K22" s="59"/>
      <c r="L22" s="60"/>
      <c r="M22" s="18"/>
      <c r="N22" s="2" t="str">
        <f>IFERROR(IF(OR(I22="",J22="",K22="",L22=""),"-",L22-(I22-J22)/K22),"∄")</f>
        <v>-</v>
      </c>
      <c r="O22" s="21"/>
    </row>
    <row r="23" spans="2:15" x14ac:dyDescent="0.3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24"/>
      <c r="O23" s="21"/>
    </row>
    <row r="24" spans="2:15" x14ac:dyDescent="0.3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21"/>
    </row>
    <row r="25" spans="2:15" ht="30" customHeight="1" x14ac:dyDescent="0.3">
      <c r="B25" s="17"/>
      <c r="C25" s="18"/>
      <c r="D25" s="18"/>
      <c r="E25" s="18"/>
      <c r="F25" s="18"/>
      <c r="G25" s="18"/>
      <c r="H25" s="18"/>
      <c r="I25" s="137" t="s">
        <v>12</v>
      </c>
      <c r="J25" s="137"/>
      <c r="K25" s="137"/>
      <c r="L25" s="137"/>
      <c r="M25" s="18"/>
      <c r="N25" s="18"/>
      <c r="O25" s="21"/>
    </row>
    <row r="26" spans="2:15" ht="15" thickBot="1" x14ac:dyDescent="0.3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2"/>
    </row>
  </sheetData>
  <sheetProtection algorithmName="SHA-512" hashValue="qXNLJKRq3A6nXhDRBv6i25GzvaXveOw+RgKtD7kqceG5KLupzSTiukZdvoQhrSCMMqJ24yfNtNUySQbgQGo1Aw==" saltValue="/U6/BUH7XramSAn7DIo1vg==" spinCount="100000" sheet="1" objects="1" scenarios="1"/>
  <mergeCells count="3">
    <mergeCell ref="I25:L25"/>
    <mergeCell ref="B2:M2"/>
    <mergeCell ref="N2:O2"/>
  </mergeCells>
  <conditionalFormatting sqref="K6">
    <cfRule type="cellIs" dxfId="65" priority="10" operator="lessThan">
      <formula>$L$6</formula>
    </cfRule>
  </conditionalFormatting>
  <conditionalFormatting sqref="K10">
    <cfRule type="cellIs" dxfId="64" priority="9" operator="lessThan">
      <formula>$L$10</formula>
    </cfRule>
  </conditionalFormatting>
  <conditionalFormatting sqref="K14">
    <cfRule type="cellIs" dxfId="63" priority="8" operator="lessThan">
      <formula>$L$14</formula>
    </cfRule>
  </conditionalFormatting>
  <conditionalFormatting sqref="L6">
    <cfRule type="cellIs" dxfId="62" priority="7" operator="greaterThan">
      <formula>$K$6</formula>
    </cfRule>
  </conditionalFormatting>
  <conditionalFormatting sqref="L10">
    <cfRule type="cellIs" dxfId="61" priority="6" operator="greaterThan">
      <formula>$K$10</formula>
    </cfRule>
  </conditionalFormatting>
  <conditionalFormatting sqref="L14">
    <cfRule type="cellIs" dxfId="60" priority="5" operator="greaterThan">
      <formula>$K$14</formula>
    </cfRule>
  </conditionalFormatting>
  <conditionalFormatting sqref="N18">
    <cfRule type="cellIs" dxfId="59" priority="4" operator="lessThan">
      <formula>$L$18</formula>
    </cfRule>
  </conditionalFormatting>
  <conditionalFormatting sqref="N22">
    <cfRule type="cellIs" dxfId="58" priority="3" operator="greaterThan">
      <formula>$L$22</formula>
    </cfRule>
  </conditionalFormatting>
  <conditionalFormatting sqref="K6:L6 K10:L10 K14:L14 L18 N18 L22 N22">
    <cfRule type="cellIs" dxfId="57" priority="1" operator="lessThan">
      <formula>0</formula>
    </cfRule>
  </conditionalFormatting>
  <hyperlinks>
    <hyperlink ref="N2:O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01709DC-7BCD-45B8-B998-6359062FAFEA}">
            <xm:f>NOT(ISERROR(SEARCH("-",N22)))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N22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S35"/>
  <sheetViews>
    <sheetView zoomScaleNormal="100" workbookViewId="0">
      <pane ySplit="2" topLeftCell="A11" activePane="bottomLeft" state="frozen"/>
      <selection pane="bottomLeft" activeCell="R2" sqref="R2:S2"/>
    </sheetView>
  </sheetViews>
  <sheetFormatPr baseColWidth="10" defaultColWidth="8.77734375" defaultRowHeight="14.4" x14ac:dyDescent="0.3"/>
  <cols>
    <col min="1" max="1" width="2.77734375" style="1" customWidth="1"/>
    <col min="2" max="11" width="8.77734375" style="1"/>
    <col min="12" max="16" width="12.77734375" style="1" customWidth="1"/>
    <col min="17" max="17" width="8.77734375" style="1"/>
    <col min="18" max="18" width="12.77734375" style="1" customWidth="1"/>
    <col min="19" max="19" width="2.77734375" style="1" customWidth="1"/>
    <col min="20" max="16384" width="8.77734375" style="1"/>
  </cols>
  <sheetData>
    <row r="1" spans="2:19" ht="15" thickBot="1" x14ac:dyDescent="0.35"/>
    <row r="2" spans="2:19" ht="31.8" thickBot="1" x14ac:dyDescent="0.35">
      <c r="B2" s="146" t="s">
        <v>26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4" t="s">
        <v>16</v>
      </c>
      <c r="S2" s="145"/>
    </row>
    <row r="3" spans="2:19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</row>
    <row r="4" spans="2:19" ht="18.600000000000001" thickBot="1" x14ac:dyDescent="0.35">
      <c r="B4" s="7"/>
      <c r="C4" s="8"/>
      <c r="D4" s="8"/>
      <c r="E4" s="8"/>
      <c r="F4" s="8"/>
      <c r="G4" s="8"/>
      <c r="H4" s="8"/>
      <c r="I4" s="8"/>
      <c r="J4" s="8"/>
      <c r="K4" s="8"/>
      <c r="L4" s="10" t="s">
        <v>27</v>
      </c>
      <c r="M4" s="10"/>
      <c r="N4" s="8"/>
      <c r="O4" s="8"/>
      <c r="P4" s="8"/>
      <c r="Q4" s="8"/>
      <c r="R4" s="8"/>
      <c r="S4" s="9"/>
    </row>
    <row r="5" spans="2:19" ht="16.8" thickBot="1" x14ac:dyDescent="0.35">
      <c r="B5" s="7"/>
      <c r="C5" s="8"/>
      <c r="D5" s="8"/>
      <c r="E5" s="8"/>
      <c r="F5" s="8"/>
      <c r="G5" s="8"/>
      <c r="H5" s="8"/>
      <c r="I5" s="8"/>
      <c r="J5" s="8"/>
      <c r="K5" s="8"/>
      <c r="L5" s="3" t="s">
        <v>4</v>
      </c>
      <c r="M5" s="14" t="s">
        <v>0</v>
      </c>
      <c r="N5" s="4" t="s">
        <v>1</v>
      </c>
      <c r="O5" s="4" t="s">
        <v>6</v>
      </c>
      <c r="P5" s="5" t="s">
        <v>7</v>
      </c>
      <c r="Q5" s="8"/>
      <c r="R5" s="6" t="s">
        <v>5</v>
      </c>
      <c r="S5" s="9"/>
    </row>
    <row r="6" spans="2:19" ht="30" customHeight="1" thickBot="1" x14ac:dyDescent="0.35">
      <c r="B6" s="7"/>
      <c r="C6" s="8"/>
      <c r="D6" s="8"/>
      <c r="E6" s="8"/>
      <c r="F6" s="8"/>
      <c r="G6" s="8"/>
      <c r="H6" s="8"/>
      <c r="I6" s="8"/>
      <c r="J6" s="8"/>
      <c r="K6" s="8"/>
      <c r="L6" s="57"/>
      <c r="M6" s="58"/>
      <c r="N6" s="59"/>
      <c r="O6" s="59"/>
      <c r="P6" s="60"/>
      <c r="Q6" s="8"/>
      <c r="R6" s="2" t="str">
        <f>IFERROR(IF(OR(L6="",M6="",N6="",O6="",P6=""),"-",L6+M6*(O6-P6)+1/2*N6*(O6-P6)^2),"∄")</f>
        <v>-</v>
      </c>
      <c r="S6" s="9"/>
    </row>
    <row r="7" spans="2:19" x14ac:dyDescent="0.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spans="2:19" ht="18.600000000000001" thickBot="1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10" t="s">
        <v>28</v>
      </c>
      <c r="M8" s="10"/>
      <c r="N8" s="8"/>
      <c r="O8" s="8"/>
      <c r="P8" s="8"/>
      <c r="Q8" s="8"/>
      <c r="R8" s="8"/>
      <c r="S8" s="9"/>
    </row>
    <row r="9" spans="2:19" ht="16.8" thickBot="1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3" t="s">
        <v>5</v>
      </c>
      <c r="M9" s="14" t="s">
        <v>0</v>
      </c>
      <c r="N9" s="4" t="s">
        <v>1</v>
      </c>
      <c r="O9" s="4" t="s">
        <v>6</v>
      </c>
      <c r="P9" s="5" t="s">
        <v>7</v>
      </c>
      <c r="Q9" s="8"/>
      <c r="R9" s="6" t="s">
        <v>4</v>
      </c>
      <c r="S9" s="9"/>
    </row>
    <row r="10" spans="2:19" ht="30" customHeight="1" thickBot="1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57"/>
      <c r="M10" s="58"/>
      <c r="N10" s="59"/>
      <c r="O10" s="59"/>
      <c r="P10" s="60"/>
      <c r="Q10" s="8"/>
      <c r="R10" s="2" t="str">
        <f>IFERROR(IF(OR(L10="",M10="",N10="",O10="",P10=""),"-",L10-M10*(O10-P10)-1/2*N10*(O10-P10)^2),"∄")</f>
        <v>-</v>
      </c>
      <c r="S10" s="9"/>
    </row>
    <row r="11" spans="2:19" x14ac:dyDescent="0.3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spans="2:19" ht="18.600000000000001" thickBot="1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10" t="s">
        <v>29</v>
      </c>
      <c r="M12" s="10"/>
      <c r="N12" s="8"/>
      <c r="O12" s="8"/>
      <c r="P12" s="8"/>
      <c r="Q12" s="8"/>
      <c r="R12" s="8"/>
      <c r="S12" s="9"/>
    </row>
    <row r="13" spans="2:19" ht="16.8" thickBot="1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3" t="s">
        <v>5</v>
      </c>
      <c r="M13" s="14" t="s">
        <v>4</v>
      </c>
      <c r="N13" s="4" t="s">
        <v>1</v>
      </c>
      <c r="O13" s="4" t="s">
        <v>6</v>
      </c>
      <c r="P13" s="5" t="s">
        <v>7</v>
      </c>
      <c r="Q13" s="8"/>
      <c r="R13" s="6" t="s">
        <v>0</v>
      </c>
      <c r="S13" s="9"/>
    </row>
    <row r="14" spans="2:19" ht="30" customHeight="1" thickBot="1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57"/>
      <c r="M14" s="58"/>
      <c r="N14" s="59"/>
      <c r="O14" s="59"/>
      <c r="P14" s="60"/>
      <c r="Q14" s="8"/>
      <c r="R14" s="2" t="str">
        <f>IFERROR(IF(OR(L14="",M14="",N14="",O14="",P14=""),"-",(L14-M14-1/2*N14*(O14-P14)^2)/(O14-P14)),"∄")</f>
        <v>-</v>
      </c>
      <c r="S14" s="9"/>
    </row>
    <row r="15" spans="2:19" x14ac:dyDescent="0.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2:19" ht="16.2" thickBot="1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10" t="s">
        <v>30</v>
      </c>
      <c r="M16" s="10"/>
      <c r="N16" s="8"/>
      <c r="O16" s="8"/>
      <c r="P16" s="8"/>
      <c r="Q16" s="8"/>
      <c r="R16" s="8"/>
      <c r="S16" s="9"/>
    </row>
    <row r="17" spans="2:19" ht="16.8" thickBot="1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3" t="s">
        <v>5</v>
      </c>
      <c r="M17" s="14" t="s">
        <v>4</v>
      </c>
      <c r="N17" s="4" t="s">
        <v>3</v>
      </c>
      <c r="O17" s="4" t="s">
        <v>6</v>
      </c>
      <c r="P17" s="5" t="s">
        <v>7</v>
      </c>
      <c r="Q17" s="8"/>
      <c r="R17" s="6" t="s">
        <v>1</v>
      </c>
      <c r="S17" s="9"/>
    </row>
    <row r="18" spans="2:19" ht="30" customHeight="1" thickBot="1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57"/>
      <c r="M18" s="58"/>
      <c r="N18" s="59"/>
      <c r="O18" s="59"/>
      <c r="P18" s="60"/>
      <c r="Q18" s="8"/>
      <c r="R18" s="2" t="str">
        <f>IFERROR(IF(OR(L18="",M18="",N18="",O18="",P18=""),"-",(L18-M18-N18*(O18-P18))/(1/2*(O18-P18)^2)),"∄")</f>
        <v>-</v>
      </c>
      <c r="S18" s="9"/>
    </row>
    <row r="19" spans="2:19" x14ac:dyDescent="0.3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</row>
    <row r="20" spans="2:19" ht="18.600000000000001" thickBot="1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10" t="s">
        <v>31</v>
      </c>
      <c r="M20" s="10"/>
      <c r="N20" s="8"/>
      <c r="O20" s="8"/>
      <c r="P20" s="8"/>
      <c r="Q20" s="8"/>
      <c r="R20" s="8"/>
      <c r="S20" s="9"/>
    </row>
    <row r="21" spans="2:19" ht="16.8" thickBot="1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3" t="s">
        <v>5</v>
      </c>
      <c r="M21" s="14" t="s">
        <v>4</v>
      </c>
      <c r="N21" s="4" t="s">
        <v>3</v>
      </c>
      <c r="O21" s="4" t="s">
        <v>1</v>
      </c>
      <c r="P21" s="5" t="s">
        <v>7</v>
      </c>
      <c r="Q21" s="8"/>
      <c r="R21" s="6" t="s">
        <v>8</v>
      </c>
      <c r="S21" s="9"/>
    </row>
    <row r="22" spans="2:19" ht="30" customHeight="1" thickBot="1" x14ac:dyDescent="0.35">
      <c r="B22" s="7"/>
      <c r="C22" s="8"/>
      <c r="D22" s="8"/>
      <c r="E22" s="8"/>
      <c r="F22" s="8"/>
      <c r="G22" s="8"/>
      <c r="H22" s="8"/>
      <c r="I22" s="8"/>
      <c r="J22" s="8"/>
      <c r="K22" s="8"/>
      <c r="L22" s="57"/>
      <c r="M22" s="58"/>
      <c r="N22" s="59"/>
      <c r="O22" s="59"/>
      <c r="P22" s="60"/>
      <c r="Q22" s="8"/>
      <c r="R22" s="2" t="str">
        <f>IFERROR(IF(OR(L22="",M22="",N22="",O22="",P22=""),"-",(-N22+SQRT(N22^2-2*O22*(M22-L22)))/O22+P22),"∄")</f>
        <v>-</v>
      </c>
      <c r="S22" s="9"/>
    </row>
    <row r="23" spans="2:19" ht="15" thickBot="1" x14ac:dyDescent="0.3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5"/>
      <c r="S23" s="9"/>
    </row>
    <row r="24" spans="2:19" ht="16.2" thickBot="1" x14ac:dyDescent="0.35">
      <c r="B24" s="7"/>
      <c r="C24" s="8"/>
      <c r="D24" s="8"/>
      <c r="E24" s="8"/>
      <c r="F24" s="8"/>
      <c r="G24" s="8"/>
      <c r="H24" s="8"/>
      <c r="I24" s="8"/>
      <c r="J24" s="8"/>
      <c r="K24" s="8"/>
      <c r="L24" s="16"/>
      <c r="M24" s="8"/>
      <c r="N24" s="8"/>
      <c r="O24" s="8"/>
      <c r="P24" s="8"/>
      <c r="Q24" s="8"/>
      <c r="R24" s="6" t="s">
        <v>9</v>
      </c>
      <c r="S24" s="9"/>
    </row>
    <row r="25" spans="2:19" ht="30" customHeight="1" thickBot="1" x14ac:dyDescent="0.35">
      <c r="B25" s="7"/>
      <c r="C25" s="8"/>
      <c r="D25" s="8"/>
      <c r="E25" s="8"/>
      <c r="F25" s="8"/>
      <c r="G25" s="8"/>
      <c r="H25" s="8"/>
      <c r="I25" s="8"/>
      <c r="J25" s="8"/>
      <c r="K25" s="8"/>
      <c r="L25" s="142"/>
      <c r="M25" s="142"/>
      <c r="N25" s="142"/>
      <c r="O25" s="142"/>
      <c r="P25" s="142"/>
      <c r="Q25" s="8"/>
      <c r="R25" s="2" t="str">
        <f>IFERROR(IF(OR(L22="",M22="",N22="",O22="",P22=""),"-",(-N22-SQRT(N22^2-2*O22*(M22-L22)))/O22+P22),"∄")</f>
        <v>-</v>
      </c>
      <c r="S25" s="9"/>
    </row>
    <row r="26" spans="2:19" x14ac:dyDescent="0.3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</row>
    <row r="27" spans="2:19" ht="18.600000000000001" thickBot="1" x14ac:dyDescent="0.35">
      <c r="B27" s="7"/>
      <c r="C27" s="8"/>
      <c r="D27" s="8"/>
      <c r="E27" s="8"/>
      <c r="F27" s="8"/>
      <c r="G27" s="8"/>
      <c r="H27" s="8"/>
      <c r="I27" s="8"/>
      <c r="J27" s="8"/>
      <c r="K27" s="8"/>
      <c r="L27" s="10" t="s">
        <v>44</v>
      </c>
      <c r="M27" s="10"/>
      <c r="N27" s="8"/>
      <c r="O27" s="8"/>
      <c r="P27" s="8"/>
      <c r="Q27" s="8"/>
      <c r="R27" s="8"/>
      <c r="S27" s="9"/>
    </row>
    <row r="28" spans="2:19" ht="16.8" thickBot="1" x14ac:dyDescent="0.35">
      <c r="B28" s="7"/>
      <c r="C28" s="8"/>
      <c r="D28" s="8"/>
      <c r="E28" s="8"/>
      <c r="F28" s="8"/>
      <c r="G28" s="8"/>
      <c r="H28" s="8"/>
      <c r="I28" s="8"/>
      <c r="J28" s="8"/>
      <c r="K28" s="8"/>
      <c r="L28" s="3" t="s">
        <v>5</v>
      </c>
      <c r="M28" s="14" t="s">
        <v>4</v>
      </c>
      <c r="N28" s="4" t="s">
        <v>3</v>
      </c>
      <c r="O28" s="4" t="s">
        <v>1</v>
      </c>
      <c r="P28" s="5" t="s">
        <v>6</v>
      </c>
      <c r="Q28" s="8"/>
      <c r="R28" s="6" t="s">
        <v>10</v>
      </c>
      <c r="S28" s="9"/>
    </row>
    <row r="29" spans="2:19" ht="30" customHeight="1" thickBot="1" x14ac:dyDescent="0.35">
      <c r="B29" s="7"/>
      <c r="C29" s="8"/>
      <c r="D29" s="8"/>
      <c r="E29" s="8"/>
      <c r="F29" s="8"/>
      <c r="G29" s="8"/>
      <c r="H29" s="8"/>
      <c r="I29" s="8"/>
      <c r="J29" s="8"/>
      <c r="K29" s="8"/>
      <c r="L29" s="57"/>
      <c r="M29" s="58"/>
      <c r="N29" s="59"/>
      <c r="O29" s="59"/>
      <c r="P29" s="60"/>
      <c r="Q29" s="8"/>
      <c r="R29" s="2" t="str">
        <f>IFERROR(IF(OR(L29="",M29="",N29="",O29="",P29=""),"-",P29-(-N29+SQRT(N29^2-2*O29*(M29-L29)))/O29),"∄")</f>
        <v>-</v>
      </c>
      <c r="S29" s="9"/>
    </row>
    <row r="30" spans="2:19" ht="15" thickBot="1" x14ac:dyDescent="0.3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  <row r="31" spans="2:19" ht="16.2" thickBot="1" x14ac:dyDescent="0.3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6" t="s">
        <v>11</v>
      </c>
      <c r="S31" s="9"/>
    </row>
    <row r="32" spans="2:19" ht="30" customHeight="1" thickBot="1" x14ac:dyDescent="0.35">
      <c r="B32" s="7"/>
      <c r="C32" s="8"/>
      <c r="D32" s="8"/>
      <c r="E32" s="8"/>
      <c r="F32" s="8"/>
      <c r="G32" s="8"/>
      <c r="H32" s="8"/>
      <c r="I32" s="8"/>
      <c r="J32" s="8"/>
      <c r="K32" s="8"/>
      <c r="L32" s="142"/>
      <c r="M32" s="142"/>
      <c r="N32" s="142"/>
      <c r="O32" s="142"/>
      <c r="P32" s="142"/>
      <c r="Q32" s="8"/>
      <c r="R32" s="2" t="str">
        <f>IFERROR(IF(OR(L29="",M29="",N29="",O29="",P29=""),"-",P29-(-N29-SQRT(N29^2-2*O29*(M29-L29)))/O29),"∄")</f>
        <v>-</v>
      </c>
      <c r="S32" s="9"/>
    </row>
    <row r="33" spans="2:19" x14ac:dyDescent="0.3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</row>
    <row r="34" spans="2:19" ht="30" customHeight="1" x14ac:dyDescent="0.3">
      <c r="B34" s="7"/>
      <c r="C34" s="8"/>
      <c r="D34" s="8"/>
      <c r="E34" s="8"/>
      <c r="F34" s="8"/>
      <c r="G34" s="8"/>
      <c r="H34" s="8"/>
      <c r="I34" s="8"/>
      <c r="J34" s="8"/>
      <c r="K34" s="8"/>
      <c r="L34" s="143" t="s">
        <v>12</v>
      </c>
      <c r="M34" s="143"/>
      <c r="N34" s="143"/>
      <c r="O34" s="143"/>
      <c r="P34" s="143"/>
      <c r="Q34" s="8"/>
      <c r="R34" s="8"/>
      <c r="S34" s="9"/>
    </row>
    <row r="35" spans="2:19" ht="15" thickBot="1" x14ac:dyDescent="0.35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</sheetData>
  <sheetProtection algorithmName="SHA-512" hashValue="zXPX4ULiQkNMWwlfzFiUrvPQlIa/YgPX7MGaf/ix2kHaMYNtqlLUQMZwK2m2N9dCRe8MVOwVGUED6aRy1NhggQ==" saltValue="LYNZxrGY+TMhuQ53QRccUw==" spinCount="100000" sheet="1" objects="1" scenarios="1"/>
  <mergeCells count="5">
    <mergeCell ref="L25:P25"/>
    <mergeCell ref="L32:P32"/>
    <mergeCell ref="L34:P34"/>
    <mergeCell ref="R2:S2"/>
    <mergeCell ref="B2:Q2"/>
  </mergeCells>
  <conditionalFormatting sqref="O6:P6 O10:P10 O14:P14 O18:P18 P22 R22 R25 P29 R29 R32">
    <cfRule type="cellIs" dxfId="55" priority="1" operator="lessThan">
      <formula>0</formula>
    </cfRule>
  </conditionalFormatting>
  <conditionalFormatting sqref="O6">
    <cfRule type="cellIs" dxfId="54" priority="13" operator="lessThan">
      <formula>$P$6</formula>
    </cfRule>
  </conditionalFormatting>
  <conditionalFormatting sqref="O10">
    <cfRule type="cellIs" dxfId="53" priority="12" operator="lessThan">
      <formula>$P$10</formula>
    </cfRule>
  </conditionalFormatting>
  <conditionalFormatting sqref="O14">
    <cfRule type="cellIs" dxfId="52" priority="11" operator="lessThan">
      <formula>$P$14</formula>
    </cfRule>
  </conditionalFormatting>
  <conditionalFormatting sqref="O18">
    <cfRule type="cellIs" dxfId="51" priority="10" operator="lessThan">
      <formula>$P$18</formula>
    </cfRule>
  </conditionalFormatting>
  <conditionalFormatting sqref="P6">
    <cfRule type="cellIs" dxfId="50" priority="9" operator="greaterThan">
      <formula>$O$6</formula>
    </cfRule>
  </conditionalFormatting>
  <conditionalFormatting sqref="P10">
    <cfRule type="cellIs" dxfId="49" priority="8" operator="greaterThan">
      <formula>$O$10</formula>
    </cfRule>
  </conditionalFormatting>
  <conditionalFormatting sqref="P14">
    <cfRule type="cellIs" dxfId="48" priority="7" operator="greaterThan">
      <formula>$O$14</formula>
    </cfRule>
  </conditionalFormatting>
  <conditionalFormatting sqref="P18">
    <cfRule type="cellIs" dxfId="47" priority="6" operator="greaterThan">
      <formula>$O$18</formula>
    </cfRule>
  </conditionalFormatting>
  <conditionalFormatting sqref="R22 R25">
    <cfRule type="cellIs" dxfId="46" priority="5" operator="lessThan">
      <formula>$P$22</formula>
    </cfRule>
  </conditionalFormatting>
  <conditionalFormatting sqref="R29 R32">
    <cfRule type="cellIs" dxfId="45" priority="4" operator="greaterThan">
      <formula>$P$29</formula>
    </cfRule>
  </conditionalFormatting>
  <hyperlinks>
    <hyperlink ref="R2:S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390CAB4-BF20-4C2A-BB12-9DC5B6BF63A8}">
            <xm:f>NOT(ISERROR(SEARCH("-",R29)))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R29 R32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N25"/>
  <sheetViews>
    <sheetView zoomScaleNormal="100" workbookViewId="0">
      <pane ySplit="2" topLeftCell="A3" activePane="bottomLeft" state="frozen"/>
      <selection pane="bottomLeft" activeCell="M2" sqref="M2:N2"/>
    </sheetView>
  </sheetViews>
  <sheetFormatPr baseColWidth="10" defaultColWidth="8.77734375" defaultRowHeight="14.4" x14ac:dyDescent="0.3"/>
  <cols>
    <col min="1" max="1" width="2.77734375" style="1" customWidth="1"/>
    <col min="2" max="7" width="8.77734375" style="1"/>
    <col min="8" max="11" width="12.77734375" style="1" customWidth="1"/>
    <col min="12" max="12" width="8.77734375" style="1"/>
    <col min="13" max="13" width="12.77734375" style="1" customWidth="1"/>
    <col min="14" max="14" width="2.77734375" style="1" customWidth="1"/>
    <col min="15" max="16384" width="8.77734375" style="1"/>
  </cols>
  <sheetData>
    <row r="1" spans="2:14" ht="15" thickBot="1" x14ac:dyDescent="0.35"/>
    <row r="2" spans="2:14" ht="31.8" thickBot="1" x14ac:dyDescent="0.35">
      <c r="B2" s="146" t="s">
        <v>32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4" t="s">
        <v>16</v>
      </c>
      <c r="N2" s="145"/>
    </row>
    <row r="3" spans="2:14" x14ac:dyDescent="0.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2:14" ht="18.600000000000001" thickBot="1" x14ac:dyDescent="0.35">
      <c r="B4" s="7"/>
      <c r="C4" s="8"/>
      <c r="D4" s="8"/>
      <c r="E4" s="8"/>
      <c r="F4" s="8"/>
      <c r="G4" s="8"/>
      <c r="H4" s="10" t="s">
        <v>33</v>
      </c>
      <c r="I4" s="8"/>
      <c r="J4" s="8"/>
      <c r="K4" s="8"/>
      <c r="L4" s="8"/>
      <c r="M4" s="8"/>
      <c r="N4" s="9"/>
    </row>
    <row r="5" spans="2:14" ht="16.8" thickBot="1" x14ac:dyDescent="0.35">
      <c r="B5" s="7"/>
      <c r="C5" s="8"/>
      <c r="D5" s="8"/>
      <c r="E5" s="8"/>
      <c r="F5" s="8"/>
      <c r="G5" s="8"/>
      <c r="H5" s="3" t="s">
        <v>0</v>
      </c>
      <c r="I5" s="4" t="s">
        <v>1</v>
      </c>
      <c r="J5" s="4" t="s">
        <v>6</v>
      </c>
      <c r="K5" s="5" t="s">
        <v>7</v>
      </c>
      <c r="L5" s="8"/>
      <c r="M5" s="6" t="s">
        <v>2</v>
      </c>
      <c r="N5" s="9"/>
    </row>
    <row r="6" spans="2:14" ht="30" customHeight="1" thickBot="1" x14ac:dyDescent="0.35">
      <c r="B6" s="7"/>
      <c r="C6" s="8"/>
      <c r="D6" s="8"/>
      <c r="E6" s="8"/>
      <c r="F6" s="8"/>
      <c r="G6" s="8"/>
      <c r="H6" s="57"/>
      <c r="I6" s="59"/>
      <c r="J6" s="59"/>
      <c r="K6" s="60"/>
      <c r="L6" s="8"/>
      <c r="M6" s="2" t="str">
        <f>IFERROR(IF(OR(H6="",I6="",J6="",K6=""),"-",H6+I6*(J6-K6)),"∄")</f>
        <v>-</v>
      </c>
      <c r="N6" s="9"/>
    </row>
    <row r="7" spans="2:14" x14ac:dyDescent="0.3"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2:14" ht="18.600000000000001" thickBot="1" x14ac:dyDescent="0.35">
      <c r="B8" s="7"/>
      <c r="C8" s="8"/>
      <c r="D8" s="8"/>
      <c r="E8" s="8"/>
      <c r="F8" s="8"/>
      <c r="G8" s="8"/>
      <c r="H8" s="10" t="s">
        <v>34</v>
      </c>
      <c r="I8" s="8"/>
      <c r="J8" s="8"/>
      <c r="K8" s="8"/>
      <c r="L8" s="8"/>
      <c r="M8" s="8"/>
      <c r="N8" s="9"/>
    </row>
    <row r="9" spans="2:14" ht="16.8" thickBot="1" x14ac:dyDescent="0.35">
      <c r="B9" s="7"/>
      <c r="C9" s="8"/>
      <c r="D9" s="8"/>
      <c r="E9" s="8"/>
      <c r="F9" s="8"/>
      <c r="G9" s="8"/>
      <c r="H9" s="3" t="s">
        <v>2</v>
      </c>
      <c r="I9" s="4" t="s">
        <v>1</v>
      </c>
      <c r="J9" s="4" t="s">
        <v>6</v>
      </c>
      <c r="K9" s="5" t="s">
        <v>7</v>
      </c>
      <c r="L9" s="8"/>
      <c r="M9" s="6" t="s">
        <v>0</v>
      </c>
      <c r="N9" s="9"/>
    </row>
    <row r="10" spans="2:14" ht="30" customHeight="1" thickBot="1" x14ac:dyDescent="0.35">
      <c r="B10" s="7"/>
      <c r="C10" s="8"/>
      <c r="D10" s="8"/>
      <c r="E10" s="8"/>
      <c r="F10" s="8"/>
      <c r="G10" s="8"/>
      <c r="H10" s="57"/>
      <c r="I10" s="59"/>
      <c r="J10" s="59"/>
      <c r="K10" s="60"/>
      <c r="L10" s="8"/>
      <c r="M10" s="2" t="str">
        <f>IF(OR(H10="",I10="",J10="",K10=""),"-",H10-I10*(J10-K10))</f>
        <v>-</v>
      </c>
      <c r="N10" s="9"/>
    </row>
    <row r="11" spans="2:14" x14ac:dyDescent="0.3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</row>
    <row r="12" spans="2:14" ht="16.2" thickBot="1" x14ac:dyDescent="0.35">
      <c r="B12" s="7"/>
      <c r="C12" s="8"/>
      <c r="D12" s="8"/>
      <c r="E12" s="8"/>
      <c r="F12" s="8"/>
      <c r="G12" s="8"/>
      <c r="H12" s="10" t="s">
        <v>35</v>
      </c>
      <c r="I12" s="8"/>
      <c r="J12" s="8"/>
      <c r="K12" s="8"/>
      <c r="L12" s="8"/>
      <c r="M12" s="8"/>
      <c r="N12" s="9"/>
    </row>
    <row r="13" spans="2:14" ht="16.8" thickBot="1" x14ac:dyDescent="0.35">
      <c r="B13" s="7"/>
      <c r="C13" s="8"/>
      <c r="D13" s="8"/>
      <c r="E13" s="8"/>
      <c r="F13" s="8"/>
      <c r="G13" s="8"/>
      <c r="H13" s="3" t="s">
        <v>2</v>
      </c>
      <c r="I13" s="4" t="s">
        <v>3</v>
      </c>
      <c r="J13" s="4" t="s">
        <v>6</v>
      </c>
      <c r="K13" s="5" t="s">
        <v>7</v>
      </c>
      <c r="L13" s="8"/>
      <c r="M13" s="6" t="s">
        <v>1</v>
      </c>
      <c r="N13" s="9"/>
    </row>
    <row r="14" spans="2:14" ht="30" customHeight="1" thickBot="1" x14ac:dyDescent="0.35">
      <c r="B14" s="7"/>
      <c r="C14" s="8"/>
      <c r="D14" s="8"/>
      <c r="E14" s="8"/>
      <c r="F14" s="8"/>
      <c r="G14" s="8"/>
      <c r="H14" s="57"/>
      <c r="I14" s="59"/>
      <c r="J14" s="59"/>
      <c r="K14" s="60"/>
      <c r="L14" s="8"/>
      <c r="M14" s="2" t="str">
        <f>IF(OR(H14="",I14="",J14="",K14=""),"-",(H14-I14)/(J14-K14))</f>
        <v>-</v>
      </c>
      <c r="N14" s="9"/>
    </row>
    <row r="15" spans="2:14" x14ac:dyDescent="0.3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</row>
    <row r="16" spans="2:14" ht="18.600000000000001" thickBot="1" x14ac:dyDescent="0.35">
      <c r="B16" s="7"/>
      <c r="C16" s="8"/>
      <c r="D16" s="8"/>
      <c r="E16" s="8"/>
      <c r="F16" s="8"/>
      <c r="G16" s="8"/>
      <c r="H16" s="10" t="s">
        <v>36</v>
      </c>
      <c r="I16" s="8"/>
      <c r="J16" s="8"/>
      <c r="K16" s="8"/>
      <c r="L16" s="8"/>
      <c r="M16" s="8"/>
      <c r="N16" s="9"/>
    </row>
    <row r="17" spans="2:14" ht="16.8" thickBot="1" x14ac:dyDescent="0.35">
      <c r="B17" s="7"/>
      <c r="C17" s="8"/>
      <c r="D17" s="8"/>
      <c r="E17" s="8"/>
      <c r="F17" s="8"/>
      <c r="G17" s="8"/>
      <c r="H17" s="3" t="s">
        <v>2</v>
      </c>
      <c r="I17" s="4" t="s">
        <v>3</v>
      </c>
      <c r="J17" s="4" t="s">
        <v>1</v>
      </c>
      <c r="K17" s="5" t="s">
        <v>7</v>
      </c>
      <c r="L17" s="8"/>
      <c r="M17" s="6" t="s">
        <v>6</v>
      </c>
      <c r="N17" s="9"/>
    </row>
    <row r="18" spans="2:14" ht="30" customHeight="1" thickBot="1" x14ac:dyDescent="0.35">
      <c r="B18" s="7"/>
      <c r="C18" s="8"/>
      <c r="D18" s="8"/>
      <c r="E18" s="8"/>
      <c r="F18" s="8"/>
      <c r="G18" s="8"/>
      <c r="H18" s="57"/>
      <c r="I18" s="59"/>
      <c r="J18" s="59"/>
      <c r="K18" s="60"/>
      <c r="L18" s="8"/>
      <c r="M18" s="2" t="str">
        <f>IF(OR(H18="",I18="",J18="",K18=""),"-",(H18-I18)/J18+K18)</f>
        <v>-</v>
      </c>
      <c r="N18" s="9"/>
    </row>
    <row r="19" spans="2:14" x14ac:dyDescent="0.3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</row>
    <row r="20" spans="2:14" ht="18.600000000000001" thickBot="1" x14ac:dyDescent="0.35">
      <c r="B20" s="7"/>
      <c r="C20" s="8"/>
      <c r="D20" s="8"/>
      <c r="E20" s="8"/>
      <c r="F20" s="8"/>
      <c r="G20" s="8"/>
      <c r="H20" s="10" t="s">
        <v>37</v>
      </c>
      <c r="I20" s="8"/>
      <c r="J20" s="8"/>
      <c r="K20" s="8"/>
      <c r="L20" s="8"/>
      <c r="M20" s="8"/>
      <c r="N20" s="9"/>
    </row>
    <row r="21" spans="2:14" ht="16.8" thickBot="1" x14ac:dyDescent="0.35">
      <c r="B21" s="7"/>
      <c r="C21" s="8"/>
      <c r="D21" s="8"/>
      <c r="E21" s="8"/>
      <c r="F21" s="8"/>
      <c r="G21" s="8"/>
      <c r="H21" s="3" t="s">
        <v>2</v>
      </c>
      <c r="I21" s="4" t="s">
        <v>3</v>
      </c>
      <c r="J21" s="4" t="s">
        <v>1</v>
      </c>
      <c r="K21" s="5" t="s">
        <v>6</v>
      </c>
      <c r="L21" s="8"/>
      <c r="M21" s="6" t="s">
        <v>7</v>
      </c>
      <c r="N21" s="9"/>
    </row>
    <row r="22" spans="2:14" ht="30" customHeight="1" thickBot="1" x14ac:dyDescent="0.35">
      <c r="B22" s="7"/>
      <c r="C22" s="8"/>
      <c r="D22" s="8"/>
      <c r="E22" s="8"/>
      <c r="F22" s="8"/>
      <c r="G22" s="8"/>
      <c r="H22" s="57"/>
      <c r="I22" s="59"/>
      <c r="J22" s="59"/>
      <c r="K22" s="60"/>
      <c r="L22" s="8"/>
      <c r="M22" s="2" t="str">
        <f>IF(OR(H22="",I22="",J22="",K22=""),"-",K22-(H22-I22)/J22)</f>
        <v>-</v>
      </c>
      <c r="N22" s="9"/>
    </row>
    <row r="23" spans="2:14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</row>
    <row r="24" spans="2:14" ht="30" customHeight="1" x14ac:dyDescent="0.3">
      <c r="B24" s="7"/>
      <c r="C24" s="8"/>
      <c r="D24" s="8"/>
      <c r="E24" s="8"/>
      <c r="F24" s="8"/>
      <c r="G24" s="8"/>
      <c r="H24" s="143" t="s">
        <v>12</v>
      </c>
      <c r="I24" s="143"/>
      <c r="J24" s="143"/>
      <c r="K24" s="143"/>
      <c r="L24" s="143"/>
      <c r="M24" s="8"/>
      <c r="N24" s="9"/>
    </row>
    <row r="25" spans="2:14" ht="15" thickBot="1" x14ac:dyDescent="0.35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</row>
  </sheetData>
  <sheetProtection algorithmName="SHA-512" hashValue="LDzsNNejK5KdDW9H4YhGgaLX0IdcJl8D9uEd5dnf0JKt5gCoRm2EgvTBirWg1NMoYJYO44KS7lAilZTjI36a0Q==" saltValue="utpBReSYHuVW/shrZE/w1w==" spinCount="100000" sheet="1" objects="1" scenarios="1"/>
  <mergeCells count="3">
    <mergeCell ref="H24:L24"/>
    <mergeCell ref="M2:N2"/>
    <mergeCell ref="B2:L2"/>
  </mergeCells>
  <conditionalFormatting sqref="J6:K6 J10:K10 J14:K14 K18 M18 K22 M22">
    <cfRule type="cellIs" dxfId="43" priority="1" operator="lessThan">
      <formula>0</formula>
    </cfRule>
  </conditionalFormatting>
  <conditionalFormatting sqref="J6">
    <cfRule type="cellIs" dxfId="42" priority="10" operator="lessThan">
      <formula>$K$6</formula>
    </cfRule>
  </conditionalFormatting>
  <conditionalFormatting sqref="J10">
    <cfRule type="cellIs" dxfId="41" priority="9" operator="lessThan">
      <formula>$K$10</formula>
    </cfRule>
  </conditionalFormatting>
  <conditionalFormatting sqref="J14">
    <cfRule type="cellIs" dxfId="40" priority="8" operator="lessThan">
      <formula>$K$14</formula>
    </cfRule>
  </conditionalFormatting>
  <conditionalFormatting sqref="K6">
    <cfRule type="cellIs" dxfId="39" priority="7" operator="greaterThan">
      <formula>$J$6</formula>
    </cfRule>
  </conditionalFormatting>
  <conditionalFormatting sqref="K10">
    <cfRule type="cellIs" dxfId="38" priority="6" operator="greaterThan">
      <formula>$J$10</formula>
    </cfRule>
  </conditionalFormatting>
  <conditionalFormatting sqref="K14">
    <cfRule type="cellIs" dxfId="37" priority="5" operator="greaterThan">
      <formula>$J$14</formula>
    </cfRule>
  </conditionalFormatting>
  <conditionalFormatting sqref="M18">
    <cfRule type="cellIs" dxfId="36" priority="4" operator="lessThan">
      <formula>$K$18</formula>
    </cfRule>
  </conditionalFormatting>
  <conditionalFormatting sqref="M22">
    <cfRule type="cellIs" dxfId="35" priority="3" operator="greaterThan">
      <formula>$K$22</formula>
    </cfRule>
  </conditionalFormatting>
  <hyperlinks>
    <hyperlink ref="M2:N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3326395-03FF-479B-B6B4-E3FF3CD2BB9E}">
            <xm:f>NOT(ISERROR(SEARCH("-",M22)))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M22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B1:O26"/>
  <sheetViews>
    <sheetView zoomScaleNormal="100" workbookViewId="0">
      <pane ySplit="2" topLeftCell="A4" activePane="bottomLeft" state="frozen"/>
      <selection pane="bottomLeft" activeCell="N14" sqref="N14"/>
    </sheetView>
  </sheetViews>
  <sheetFormatPr baseColWidth="10" defaultColWidth="8.77734375" defaultRowHeight="14.4" x14ac:dyDescent="0.3"/>
  <cols>
    <col min="1" max="1" width="2.77734375" style="34" customWidth="1"/>
    <col min="2" max="8" width="8.77734375" style="34"/>
    <col min="9" max="12" width="12.77734375" style="34" customWidth="1"/>
    <col min="13" max="13" width="8.77734375" style="34"/>
    <col min="14" max="14" width="12.77734375" style="34" customWidth="1"/>
    <col min="15" max="15" width="2.77734375" style="34" customWidth="1"/>
    <col min="16" max="16384" width="8.77734375" style="34"/>
  </cols>
  <sheetData>
    <row r="1" spans="2:15" ht="15" thickBot="1" x14ac:dyDescent="0.35"/>
    <row r="2" spans="2:15" ht="34.200000000000003" thickBot="1" x14ac:dyDescent="0.35">
      <c r="B2" s="148" t="s">
        <v>38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50" t="s">
        <v>15</v>
      </c>
      <c r="O2" s="151"/>
    </row>
    <row r="3" spans="2:15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31"/>
    </row>
    <row r="4" spans="2:15" ht="18.600000000000001" thickBot="1" x14ac:dyDescent="0.35">
      <c r="B4" s="26"/>
      <c r="C4" s="27"/>
      <c r="D4" s="27"/>
      <c r="E4" s="27"/>
      <c r="F4" s="27"/>
      <c r="G4" s="27"/>
      <c r="H4" s="27"/>
      <c r="I4" s="33" t="s">
        <v>39</v>
      </c>
      <c r="J4" s="33"/>
      <c r="K4" s="27"/>
      <c r="L4" s="27"/>
      <c r="M4" s="27"/>
      <c r="N4" s="27"/>
      <c r="O4" s="31"/>
    </row>
    <row r="5" spans="2:15" ht="16.2" thickBot="1" x14ac:dyDescent="0.35">
      <c r="B5" s="26"/>
      <c r="C5" s="27"/>
      <c r="D5" s="27"/>
      <c r="E5" s="27"/>
      <c r="F5" s="27"/>
      <c r="G5" s="27"/>
      <c r="H5" s="27"/>
      <c r="I5" s="3" t="s">
        <v>18</v>
      </c>
      <c r="J5" s="14" t="s">
        <v>19</v>
      </c>
      <c r="K5" s="4" t="s">
        <v>6</v>
      </c>
      <c r="L5" s="5" t="s">
        <v>7</v>
      </c>
      <c r="M5" s="27"/>
      <c r="N5" s="6" t="s">
        <v>17</v>
      </c>
      <c r="O5" s="31"/>
    </row>
    <row r="6" spans="2:15" ht="30" customHeight="1" thickBot="1" x14ac:dyDescent="0.35">
      <c r="B6" s="26"/>
      <c r="C6" s="27"/>
      <c r="D6" s="27"/>
      <c r="E6" s="27"/>
      <c r="F6" s="27"/>
      <c r="G6" s="27"/>
      <c r="H6" s="27"/>
      <c r="I6" s="57"/>
      <c r="J6" s="58"/>
      <c r="K6" s="59"/>
      <c r="L6" s="60"/>
      <c r="M6" s="27"/>
      <c r="N6" s="2" t="str">
        <f>IFERROR(IF(OR(I6="",J6="",K6="",L6=""),"-",I6+J6*(K6-L6)),"∄")</f>
        <v>-</v>
      </c>
      <c r="O6" s="31"/>
    </row>
    <row r="7" spans="2:15" x14ac:dyDescent="0.3"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31"/>
    </row>
    <row r="8" spans="2:15" ht="18.600000000000001" thickBot="1" x14ac:dyDescent="0.35">
      <c r="B8" s="26"/>
      <c r="C8" s="27"/>
      <c r="D8" s="27"/>
      <c r="E8" s="27"/>
      <c r="F8" s="27"/>
      <c r="G8" s="27"/>
      <c r="H8" s="27"/>
      <c r="I8" s="33" t="s">
        <v>40</v>
      </c>
      <c r="J8" s="33"/>
      <c r="K8" s="27"/>
      <c r="L8" s="27"/>
      <c r="M8" s="27"/>
      <c r="N8" s="27"/>
      <c r="O8" s="31"/>
    </row>
    <row r="9" spans="2:15" ht="16.2" thickBot="1" x14ac:dyDescent="0.35">
      <c r="B9" s="26"/>
      <c r="C9" s="27"/>
      <c r="D9" s="27"/>
      <c r="E9" s="27"/>
      <c r="F9" s="27"/>
      <c r="G9" s="27"/>
      <c r="H9" s="27"/>
      <c r="I9" s="3" t="s">
        <v>17</v>
      </c>
      <c r="J9" s="14" t="s">
        <v>19</v>
      </c>
      <c r="K9" s="4" t="s">
        <v>6</v>
      </c>
      <c r="L9" s="5" t="s">
        <v>7</v>
      </c>
      <c r="M9" s="27"/>
      <c r="N9" s="6" t="s">
        <v>18</v>
      </c>
      <c r="O9" s="31"/>
    </row>
    <row r="10" spans="2:15" ht="30" customHeight="1" thickBot="1" x14ac:dyDescent="0.35">
      <c r="B10" s="26"/>
      <c r="C10" s="27"/>
      <c r="D10" s="27"/>
      <c r="E10" s="27"/>
      <c r="F10" s="27"/>
      <c r="G10" s="27"/>
      <c r="H10" s="27"/>
      <c r="I10" s="57"/>
      <c r="J10" s="58"/>
      <c r="K10" s="59"/>
      <c r="L10" s="60"/>
      <c r="M10" s="27"/>
      <c r="N10" s="2" t="str">
        <f>IFERROR(IF(OR(I10="",J10="",K10="",L10=""),"-",I10-J10*(K10-L10)),"∄")</f>
        <v>-</v>
      </c>
      <c r="O10" s="31"/>
    </row>
    <row r="11" spans="2:15" x14ac:dyDescent="0.3"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1"/>
    </row>
    <row r="12" spans="2:15" ht="16.2" thickBot="1" x14ac:dyDescent="0.35">
      <c r="B12" s="26"/>
      <c r="C12" s="27"/>
      <c r="D12" s="27"/>
      <c r="E12" s="27"/>
      <c r="F12" s="27"/>
      <c r="G12" s="27"/>
      <c r="H12" s="27"/>
      <c r="I12" s="33" t="s">
        <v>41</v>
      </c>
      <c r="J12" s="33"/>
      <c r="K12" s="27"/>
      <c r="L12" s="27"/>
      <c r="M12" s="27"/>
      <c r="N12" s="27"/>
      <c r="O12" s="31"/>
    </row>
    <row r="13" spans="2:15" ht="16.2" thickBot="1" x14ac:dyDescent="0.35">
      <c r="B13" s="26"/>
      <c r="C13" s="27"/>
      <c r="D13" s="27"/>
      <c r="E13" s="27"/>
      <c r="F13" s="27"/>
      <c r="G13" s="27"/>
      <c r="H13" s="27"/>
      <c r="I13" s="3" t="s">
        <v>17</v>
      </c>
      <c r="J13" s="14" t="s">
        <v>18</v>
      </c>
      <c r="K13" s="4" t="s">
        <v>6</v>
      </c>
      <c r="L13" s="5" t="s">
        <v>7</v>
      </c>
      <c r="M13" s="27"/>
      <c r="N13" s="6" t="s">
        <v>19</v>
      </c>
      <c r="O13" s="31"/>
    </row>
    <row r="14" spans="2:15" ht="30" customHeight="1" thickBot="1" x14ac:dyDescent="0.35">
      <c r="B14" s="26"/>
      <c r="C14" s="27"/>
      <c r="D14" s="27"/>
      <c r="E14" s="27"/>
      <c r="F14" s="27"/>
      <c r="G14" s="27"/>
      <c r="H14" s="27"/>
      <c r="I14" s="57"/>
      <c r="J14" s="58"/>
      <c r="K14" s="59"/>
      <c r="L14" s="60"/>
      <c r="M14" s="27"/>
      <c r="N14" s="2" t="str">
        <f>IFERROR(IF(OR(I14="",J14="",K14="",L14=""),"-",(I14-J14)/(K14-L14)),"∄")</f>
        <v>-</v>
      </c>
      <c r="O14" s="31"/>
    </row>
    <row r="15" spans="2:15" x14ac:dyDescent="0.3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31"/>
    </row>
    <row r="16" spans="2:15" ht="18.600000000000001" thickBot="1" x14ac:dyDescent="0.35">
      <c r="B16" s="26"/>
      <c r="C16" s="27"/>
      <c r="D16" s="27"/>
      <c r="E16" s="27"/>
      <c r="F16" s="27"/>
      <c r="G16" s="27"/>
      <c r="H16" s="27"/>
      <c r="I16" s="33" t="s">
        <v>42</v>
      </c>
      <c r="J16" s="33"/>
      <c r="K16" s="27"/>
      <c r="L16" s="27"/>
      <c r="M16" s="27"/>
      <c r="N16" s="27"/>
      <c r="O16" s="31"/>
    </row>
    <row r="17" spans="2:15" ht="16.2" thickBot="1" x14ac:dyDescent="0.35">
      <c r="B17" s="26"/>
      <c r="C17" s="27"/>
      <c r="D17" s="27"/>
      <c r="E17" s="27"/>
      <c r="F17" s="27"/>
      <c r="G17" s="27"/>
      <c r="H17" s="27"/>
      <c r="I17" s="3" t="s">
        <v>17</v>
      </c>
      <c r="J17" s="14" t="s">
        <v>18</v>
      </c>
      <c r="K17" s="14" t="s">
        <v>19</v>
      </c>
      <c r="L17" s="5" t="s">
        <v>7</v>
      </c>
      <c r="M17" s="27"/>
      <c r="N17" s="6" t="s">
        <v>6</v>
      </c>
      <c r="O17" s="31"/>
    </row>
    <row r="18" spans="2:15" ht="30" customHeight="1" thickBot="1" x14ac:dyDescent="0.35">
      <c r="B18" s="26"/>
      <c r="C18" s="27"/>
      <c r="D18" s="27"/>
      <c r="E18" s="27"/>
      <c r="F18" s="27"/>
      <c r="G18" s="27"/>
      <c r="H18" s="27"/>
      <c r="I18" s="57"/>
      <c r="J18" s="58"/>
      <c r="K18" s="59"/>
      <c r="L18" s="60"/>
      <c r="M18" s="27"/>
      <c r="N18" s="2" t="str">
        <f>IFERROR(IF(OR(I18="",J18="",K18="",L18=""),"-",(I18-J18)/K18+L18),"∄")</f>
        <v>-</v>
      </c>
      <c r="O18" s="31"/>
    </row>
    <row r="19" spans="2:15" x14ac:dyDescent="0.3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31"/>
    </row>
    <row r="20" spans="2:15" ht="18.600000000000001" thickBot="1" x14ac:dyDescent="0.35">
      <c r="B20" s="26"/>
      <c r="C20" s="27"/>
      <c r="D20" s="27"/>
      <c r="E20" s="27"/>
      <c r="F20" s="27"/>
      <c r="G20" s="27"/>
      <c r="H20" s="27"/>
      <c r="I20" s="33" t="s">
        <v>43</v>
      </c>
      <c r="J20" s="33"/>
      <c r="K20" s="27"/>
      <c r="L20" s="27"/>
      <c r="M20" s="27"/>
      <c r="N20" s="27"/>
      <c r="O20" s="31"/>
    </row>
    <row r="21" spans="2:15" ht="16.2" thickBot="1" x14ac:dyDescent="0.35">
      <c r="B21" s="26"/>
      <c r="C21" s="27"/>
      <c r="D21" s="27"/>
      <c r="E21" s="27"/>
      <c r="F21" s="27"/>
      <c r="G21" s="27"/>
      <c r="H21" s="27"/>
      <c r="I21" s="3" t="s">
        <v>17</v>
      </c>
      <c r="J21" s="14" t="s">
        <v>18</v>
      </c>
      <c r="K21" s="14" t="s">
        <v>19</v>
      </c>
      <c r="L21" s="5" t="s">
        <v>6</v>
      </c>
      <c r="M21" s="27"/>
      <c r="N21" s="6" t="s">
        <v>7</v>
      </c>
      <c r="O21" s="31"/>
    </row>
    <row r="22" spans="2:15" ht="30" customHeight="1" thickBot="1" x14ac:dyDescent="0.35">
      <c r="B22" s="26"/>
      <c r="C22" s="27"/>
      <c r="D22" s="27"/>
      <c r="E22" s="27"/>
      <c r="F22" s="27"/>
      <c r="G22" s="27"/>
      <c r="H22" s="27"/>
      <c r="I22" s="57"/>
      <c r="J22" s="58"/>
      <c r="K22" s="59"/>
      <c r="L22" s="60"/>
      <c r="M22" s="27"/>
      <c r="N22" s="2" t="str">
        <f>IFERROR(IF(OR(I22="",J22="",K22="",L22=""),"-",L22-(I22-J22)/K22),"∄")</f>
        <v>-</v>
      </c>
      <c r="O22" s="31"/>
    </row>
    <row r="23" spans="2:15" x14ac:dyDescent="0.3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30"/>
      <c r="O23" s="31"/>
    </row>
    <row r="24" spans="2:15" x14ac:dyDescent="0.3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31"/>
    </row>
    <row r="25" spans="2:15" ht="30" customHeight="1" x14ac:dyDescent="0.3">
      <c r="B25" s="26"/>
      <c r="C25" s="27"/>
      <c r="D25" s="27"/>
      <c r="E25" s="27"/>
      <c r="F25" s="27"/>
      <c r="G25" s="27"/>
      <c r="H25" s="27"/>
      <c r="I25" s="152" t="s">
        <v>12</v>
      </c>
      <c r="J25" s="152"/>
      <c r="K25" s="152"/>
      <c r="L25" s="152"/>
      <c r="M25" s="27"/>
      <c r="N25" s="27"/>
      <c r="O25" s="31"/>
    </row>
    <row r="26" spans="2:15" ht="15" thickBot="1" x14ac:dyDescent="0.3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2"/>
    </row>
  </sheetData>
  <sheetProtection algorithmName="SHA-512" hashValue="HAfDVW60sHCbVkjumo1rmkFug5b/et1G1b5PO2ycRLAq+EOmO33T/yZM/CyCi97tdpOCsyBJPBV4EYhvT4NFaw==" saltValue="nQBTM6pQxLiwd2W2o2GLeA==" spinCount="100000" sheet="1" objects="1" scenarios="1"/>
  <mergeCells count="3">
    <mergeCell ref="B2:M2"/>
    <mergeCell ref="N2:O2"/>
    <mergeCell ref="I25:L25"/>
  </mergeCells>
  <conditionalFormatting sqref="K6">
    <cfRule type="cellIs" dxfId="33" priority="10" operator="lessThan">
      <formula>$L$6</formula>
    </cfRule>
  </conditionalFormatting>
  <conditionalFormatting sqref="K10">
    <cfRule type="cellIs" dxfId="32" priority="9" operator="lessThan">
      <formula>$L$10</formula>
    </cfRule>
  </conditionalFormatting>
  <conditionalFormatting sqref="K14">
    <cfRule type="cellIs" dxfId="31" priority="8" operator="lessThan">
      <formula>$L$14</formula>
    </cfRule>
  </conditionalFormatting>
  <conditionalFormatting sqref="L6">
    <cfRule type="cellIs" dxfId="30" priority="7" operator="greaterThan">
      <formula>$K$6</formula>
    </cfRule>
  </conditionalFormatting>
  <conditionalFormatting sqref="L10">
    <cfRule type="cellIs" dxfId="29" priority="6" operator="greaterThan">
      <formula>$K$10</formula>
    </cfRule>
  </conditionalFormatting>
  <conditionalFormatting sqref="L14">
    <cfRule type="cellIs" dxfId="28" priority="5" operator="greaterThan">
      <formula>$K$14</formula>
    </cfRule>
  </conditionalFormatting>
  <conditionalFormatting sqref="N18">
    <cfRule type="cellIs" dxfId="27" priority="4" operator="lessThan">
      <formula>$L$18</formula>
    </cfRule>
  </conditionalFormatting>
  <conditionalFormatting sqref="N22">
    <cfRule type="cellIs" dxfId="26" priority="3" operator="greaterThan">
      <formula>$L$22</formula>
    </cfRule>
  </conditionalFormatting>
  <conditionalFormatting sqref="K6:L6 K10:L10 K14:L14 L18 N18 L22 N22">
    <cfRule type="cellIs" dxfId="25" priority="1" operator="lessThan">
      <formula>0</formula>
    </cfRule>
  </conditionalFormatting>
  <hyperlinks>
    <hyperlink ref="N2:O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F1CC548-0951-40C3-8FE9-3048578A856D}">
            <xm:f>NOT(ISERROR(SEARCH("-",N22)))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N22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CC"/>
  </sheetPr>
  <dimension ref="B1:M28"/>
  <sheetViews>
    <sheetView zoomScaleNormal="100" workbookViewId="0">
      <pane ySplit="2" topLeftCell="A4" activePane="bottomLeft" state="frozen"/>
      <selection pane="bottomLeft" activeCell="J23" sqref="J23"/>
    </sheetView>
  </sheetViews>
  <sheetFormatPr baseColWidth="10" defaultColWidth="8.77734375" defaultRowHeight="14.4" x14ac:dyDescent="0.3"/>
  <cols>
    <col min="1" max="1" width="2.77734375" style="34" customWidth="1"/>
    <col min="2" max="7" width="8.77734375" style="34"/>
    <col min="8" max="8" width="15.77734375" style="34" customWidth="1"/>
    <col min="9" max="9" width="8.77734375" style="34"/>
    <col min="10" max="10" width="15.77734375" style="34" customWidth="1"/>
    <col min="11" max="11" width="8.77734375" style="34"/>
    <col min="12" max="12" width="15.77734375" style="34" customWidth="1"/>
    <col min="13" max="13" width="2.77734375" style="34" customWidth="1"/>
    <col min="14" max="16384" width="8.77734375" style="34"/>
  </cols>
  <sheetData>
    <row r="1" spans="2:13" ht="15" thickBot="1" x14ac:dyDescent="0.35"/>
    <row r="2" spans="2:13" ht="34.200000000000003" thickBot="1" x14ac:dyDescent="0.35">
      <c r="B2" s="148" t="s">
        <v>64</v>
      </c>
      <c r="C2" s="149"/>
      <c r="D2" s="149"/>
      <c r="E2" s="149"/>
      <c r="F2" s="149"/>
      <c r="G2" s="149"/>
      <c r="H2" s="149"/>
      <c r="I2" s="149"/>
      <c r="J2" s="149"/>
      <c r="K2" s="149"/>
      <c r="L2" s="150" t="s">
        <v>15</v>
      </c>
      <c r="M2" s="151"/>
    </row>
    <row r="3" spans="2:13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</row>
    <row r="4" spans="2:13" ht="16.2" thickBot="1" x14ac:dyDescent="0.35">
      <c r="B4" s="26"/>
      <c r="C4" s="27"/>
      <c r="D4" s="27"/>
      <c r="E4" s="27"/>
      <c r="F4" s="27"/>
      <c r="G4" s="27"/>
      <c r="H4" s="33" t="s">
        <v>65</v>
      </c>
      <c r="I4" s="27"/>
      <c r="J4" s="27"/>
      <c r="K4" s="62"/>
      <c r="L4" s="62"/>
      <c r="M4" s="31"/>
    </row>
    <row r="5" spans="2:13" ht="16.8" thickBot="1" x14ac:dyDescent="0.35">
      <c r="B5" s="26"/>
      <c r="C5" s="27"/>
      <c r="D5" s="27"/>
      <c r="E5" s="27"/>
      <c r="F5" s="27"/>
      <c r="G5" s="27"/>
      <c r="H5" s="6" t="s">
        <v>66</v>
      </c>
      <c r="I5" s="27"/>
      <c r="J5" s="6" t="s">
        <v>67</v>
      </c>
      <c r="K5" s="62"/>
      <c r="L5" s="62"/>
      <c r="M5" s="31"/>
    </row>
    <row r="6" spans="2:13" ht="30" customHeight="1" thickBot="1" x14ac:dyDescent="0.35">
      <c r="B6" s="26"/>
      <c r="C6" s="27"/>
      <c r="D6" s="27"/>
      <c r="E6" s="27"/>
      <c r="F6" s="27"/>
      <c r="G6" s="27"/>
      <c r="H6" s="61"/>
      <c r="I6" s="27"/>
      <c r="J6" s="2" t="str">
        <f>IFERROR(IF(OR(H6=""),"-",1/H6),"∄")</f>
        <v>-</v>
      </c>
      <c r="K6" s="62"/>
      <c r="L6" s="62"/>
      <c r="M6" s="31"/>
    </row>
    <row r="7" spans="2:13" x14ac:dyDescent="0.3">
      <c r="B7" s="26"/>
      <c r="C7" s="27"/>
      <c r="D7" s="27"/>
      <c r="E7" s="27"/>
      <c r="F7" s="27"/>
      <c r="G7" s="27"/>
      <c r="H7" s="27"/>
      <c r="I7" s="27"/>
      <c r="J7" s="27"/>
      <c r="K7" s="62"/>
      <c r="L7" s="62"/>
      <c r="M7" s="31"/>
    </row>
    <row r="8" spans="2:13" ht="16.2" thickBot="1" x14ac:dyDescent="0.35">
      <c r="B8" s="26"/>
      <c r="C8" s="27"/>
      <c r="D8" s="27"/>
      <c r="E8" s="27"/>
      <c r="F8" s="27"/>
      <c r="G8" s="27"/>
      <c r="H8" s="33" t="s">
        <v>68</v>
      </c>
      <c r="I8" s="27"/>
      <c r="J8" s="27"/>
      <c r="K8" s="62"/>
      <c r="L8" s="62"/>
      <c r="M8" s="31"/>
    </row>
    <row r="9" spans="2:13" ht="16.8" thickBot="1" x14ac:dyDescent="0.35">
      <c r="B9" s="26"/>
      <c r="C9" s="27"/>
      <c r="D9" s="27"/>
      <c r="E9" s="27"/>
      <c r="F9" s="27"/>
      <c r="G9" s="27"/>
      <c r="H9" s="6" t="s">
        <v>67</v>
      </c>
      <c r="I9" s="27"/>
      <c r="J9" s="6" t="s">
        <v>66</v>
      </c>
      <c r="K9" s="62"/>
      <c r="L9" s="62"/>
      <c r="M9" s="31"/>
    </row>
    <row r="10" spans="2:13" ht="30" customHeight="1" thickBot="1" x14ac:dyDescent="0.35">
      <c r="B10" s="26"/>
      <c r="C10" s="27"/>
      <c r="D10" s="27"/>
      <c r="E10" s="27"/>
      <c r="F10" s="27"/>
      <c r="G10" s="27"/>
      <c r="H10" s="61"/>
      <c r="I10" s="27"/>
      <c r="J10" s="2" t="str">
        <f>IFERROR(IF(OR(H10=""),"-",1/H10),"∄")</f>
        <v>-</v>
      </c>
      <c r="K10" s="62"/>
      <c r="L10" s="62"/>
      <c r="M10" s="31"/>
    </row>
    <row r="11" spans="2:13" x14ac:dyDescent="0.3">
      <c r="B11" s="26"/>
      <c r="C11" s="27"/>
      <c r="D11" s="27"/>
      <c r="E11" s="27"/>
      <c r="F11" s="27"/>
      <c r="G11" s="27"/>
      <c r="H11" s="27"/>
      <c r="I11" s="27"/>
      <c r="J11" s="27"/>
      <c r="K11" s="62"/>
      <c r="L11" s="62"/>
      <c r="M11" s="31"/>
    </row>
    <row r="12" spans="2:13" ht="16.2" thickBot="1" x14ac:dyDescent="0.35">
      <c r="B12" s="26"/>
      <c r="C12" s="27"/>
      <c r="D12" s="27"/>
      <c r="E12" s="27"/>
      <c r="F12" s="27"/>
      <c r="G12" s="27"/>
      <c r="H12" s="33" t="s">
        <v>69</v>
      </c>
      <c r="I12" s="27"/>
      <c r="J12" s="27"/>
      <c r="K12" s="62"/>
      <c r="L12" s="62"/>
      <c r="M12" s="31"/>
    </row>
    <row r="13" spans="2:13" ht="16.8" thickBot="1" x14ac:dyDescent="0.35">
      <c r="B13" s="26"/>
      <c r="C13" s="27"/>
      <c r="D13" s="27"/>
      <c r="E13" s="27"/>
      <c r="F13" s="27"/>
      <c r="G13" s="27"/>
      <c r="H13" s="6" t="s">
        <v>19</v>
      </c>
      <c r="I13" s="27"/>
      <c r="J13" s="6" t="s">
        <v>66</v>
      </c>
      <c r="K13" s="62"/>
      <c r="L13" s="62"/>
      <c r="M13" s="31"/>
    </row>
    <row r="14" spans="2:13" ht="30" customHeight="1" thickBot="1" x14ac:dyDescent="0.35">
      <c r="B14" s="26"/>
      <c r="C14" s="27"/>
      <c r="D14" s="27"/>
      <c r="E14" s="27"/>
      <c r="F14" s="27"/>
      <c r="G14" s="27"/>
      <c r="H14" s="61"/>
      <c r="I14" s="27"/>
      <c r="J14" s="2" t="str">
        <f>IFERROR(IF(OR(H14=""),"-",H14/(2*PI())),"∄")</f>
        <v>-</v>
      </c>
      <c r="K14" s="62"/>
      <c r="L14" s="62"/>
      <c r="M14" s="31"/>
    </row>
    <row r="15" spans="2:13" x14ac:dyDescent="0.3">
      <c r="B15" s="26"/>
      <c r="C15" s="27"/>
      <c r="D15" s="27"/>
      <c r="E15" s="27"/>
      <c r="F15" s="27"/>
      <c r="G15" s="27"/>
      <c r="H15" s="27"/>
      <c r="I15" s="27"/>
      <c r="J15" s="27"/>
      <c r="K15" s="62"/>
      <c r="L15" s="62"/>
      <c r="M15" s="31"/>
    </row>
    <row r="16" spans="2:13" ht="16.2" thickBot="1" x14ac:dyDescent="0.35">
      <c r="B16" s="26"/>
      <c r="C16" s="27"/>
      <c r="D16" s="27"/>
      <c r="E16" s="27"/>
      <c r="F16" s="27"/>
      <c r="G16" s="27"/>
      <c r="H16" s="33" t="s">
        <v>70</v>
      </c>
      <c r="I16" s="27"/>
      <c r="J16" s="27"/>
      <c r="K16" s="62"/>
      <c r="L16" s="62"/>
      <c r="M16" s="31"/>
    </row>
    <row r="17" spans="2:13" ht="15" thickBot="1" x14ac:dyDescent="0.35">
      <c r="B17" s="26"/>
      <c r="C17" s="27"/>
      <c r="D17" s="27"/>
      <c r="E17" s="27"/>
      <c r="F17" s="27"/>
      <c r="G17" s="27"/>
      <c r="H17" s="6" t="s">
        <v>19</v>
      </c>
      <c r="I17" s="27"/>
      <c r="J17" s="6" t="s">
        <v>67</v>
      </c>
      <c r="K17" s="62"/>
      <c r="L17" s="62"/>
      <c r="M17" s="31"/>
    </row>
    <row r="18" spans="2:13" ht="30" customHeight="1" thickBot="1" x14ac:dyDescent="0.35">
      <c r="B18" s="26"/>
      <c r="C18" s="27"/>
      <c r="D18" s="27"/>
      <c r="E18" s="27"/>
      <c r="F18" s="27"/>
      <c r="G18" s="27"/>
      <c r="H18" s="61"/>
      <c r="I18" s="27"/>
      <c r="J18" s="2" t="str">
        <f>IFERROR(IF(OR(H18=""),"-",(2*PI())/H18),"∄")</f>
        <v>-</v>
      </c>
      <c r="K18" s="62"/>
      <c r="L18" s="62"/>
      <c r="M18" s="31"/>
    </row>
    <row r="19" spans="2:13" x14ac:dyDescent="0.3">
      <c r="B19" s="26"/>
      <c r="C19" s="27"/>
      <c r="D19" s="27"/>
      <c r="E19" s="27"/>
      <c r="F19" s="27"/>
      <c r="G19" s="27"/>
      <c r="H19" s="27"/>
      <c r="I19" s="27"/>
      <c r="J19" s="27"/>
      <c r="K19" s="62"/>
      <c r="L19" s="62"/>
      <c r="M19" s="31"/>
    </row>
    <row r="20" spans="2:13" ht="16.2" thickBot="1" x14ac:dyDescent="0.35">
      <c r="B20" s="26"/>
      <c r="C20" s="27"/>
      <c r="D20" s="27"/>
      <c r="E20" s="27"/>
      <c r="F20" s="27"/>
      <c r="G20" s="27"/>
      <c r="H20" s="33" t="s">
        <v>71</v>
      </c>
      <c r="I20" s="27"/>
      <c r="J20" s="27"/>
      <c r="K20" s="62"/>
      <c r="L20" s="62"/>
      <c r="M20" s="31"/>
    </row>
    <row r="21" spans="2:13" ht="15" thickBot="1" x14ac:dyDescent="0.35">
      <c r="B21" s="26"/>
      <c r="C21" s="27"/>
      <c r="D21" s="27"/>
      <c r="E21" s="27"/>
      <c r="F21" s="27"/>
      <c r="G21" s="27"/>
      <c r="H21" s="6" t="s">
        <v>67</v>
      </c>
      <c r="I21" s="27"/>
      <c r="J21" s="6" t="s">
        <v>19</v>
      </c>
      <c r="K21" s="62"/>
      <c r="L21" s="62"/>
      <c r="M21" s="31"/>
    </row>
    <row r="22" spans="2:13" ht="30" customHeight="1" thickBot="1" x14ac:dyDescent="0.35">
      <c r="B22" s="26"/>
      <c r="C22" s="27"/>
      <c r="D22" s="27"/>
      <c r="E22" s="27"/>
      <c r="F22" s="27"/>
      <c r="G22" s="27"/>
      <c r="H22" s="61"/>
      <c r="I22" s="27"/>
      <c r="J22" s="2" t="str">
        <f>IFERROR(IF(OR(H22=""),"-",(2*PI())/H22),"∄")</f>
        <v>-</v>
      </c>
      <c r="K22" s="62"/>
      <c r="L22" s="62"/>
      <c r="M22" s="31"/>
    </row>
    <row r="23" spans="2:13" ht="15" thickBot="1" x14ac:dyDescent="0.3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30"/>
      <c r="M23" s="31"/>
    </row>
    <row r="24" spans="2:13" ht="16.8" thickBot="1" x14ac:dyDescent="0.35">
      <c r="B24" s="26"/>
      <c r="C24" s="27"/>
      <c r="D24" s="27"/>
      <c r="E24" s="27"/>
      <c r="F24" s="27"/>
      <c r="G24" s="27"/>
      <c r="H24" s="6" t="s">
        <v>66</v>
      </c>
      <c r="I24" s="27"/>
      <c r="J24" s="6" t="s">
        <v>19</v>
      </c>
      <c r="K24" s="27"/>
      <c r="L24" s="30"/>
      <c r="M24" s="31"/>
    </row>
    <row r="25" spans="2:13" ht="30" customHeight="1" thickBot="1" x14ac:dyDescent="0.35">
      <c r="B25" s="26"/>
      <c r="C25" s="27"/>
      <c r="D25" s="27"/>
      <c r="E25" s="27"/>
      <c r="F25" s="27"/>
      <c r="G25" s="27"/>
      <c r="H25" s="61"/>
      <c r="I25" s="27"/>
      <c r="J25" s="2" t="str">
        <f>IFERROR(IF(OR(H25=""),"-",2*PI()*H25),"∄")</f>
        <v>-</v>
      </c>
      <c r="K25" s="27"/>
      <c r="L25" s="30"/>
      <c r="M25" s="31"/>
    </row>
    <row r="26" spans="2:13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30"/>
      <c r="M26" s="31"/>
    </row>
    <row r="27" spans="2:13" ht="15" customHeight="1" x14ac:dyDescent="0.3">
      <c r="B27" s="26"/>
      <c r="C27" s="27"/>
      <c r="D27" s="27"/>
      <c r="E27" s="27"/>
      <c r="F27" s="27"/>
      <c r="G27" s="27"/>
      <c r="H27" s="153" t="s">
        <v>72</v>
      </c>
      <c r="I27" s="153"/>
      <c r="J27" s="153"/>
      <c r="K27" s="153"/>
      <c r="L27" s="153"/>
      <c r="M27" s="31"/>
    </row>
    <row r="28" spans="2:13" ht="15" thickBot="1" x14ac:dyDescent="0.35"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32"/>
    </row>
  </sheetData>
  <sheetProtection algorithmName="SHA-512" hashValue="vHErMbrgkiqFzVyaVqHe6Yq4NS/r++i/q7Oo9xaolIe31YOMvXP/gRzNrKOSgv41gNZiCHQkU7aotUG4kT8zqA==" saltValue="/e2M5I7TxeAEdWGGIA7Yhw==" spinCount="100000" sheet="1" objects="1" scenarios="1"/>
  <mergeCells count="3">
    <mergeCell ref="B2:K2"/>
    <mergeCell ref="L2:M2"/>
    <mergeCell ref="H27:L27"/>
  </mergeCells>
  <conditionalFormatting sqref="H6 J6 H10 J10 J14 J18 H22 H25">
    <cfRule type="cellIs" dxfId="23" priority="1" operator="lessThan">
      <formula>0</formula>
    </cfRule>
  </conditionalFormatting>
  <hyperlinks>
    <hyperlink ref="L2:M2" location="INICIO!A1" display="← VOLVER"/>
  </hyperlinks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B1:S35"/>
  <sheetViews>
    <sheetView zoomScaleNormal="100" workbookViewId="0">
      <pane ySplit="2" topLeftCell="A3" activePane="bottomLeft" state="frozen"/>
      <selection pane="bottomLeft" activeCell="R22" sqref="R22"/>
    </sheetView>
  </sheetViews>
  <sheetFormatPr baseColWidth="10" defaultColWidth="8.77734375" defaultRowHeight="14.4" x14ac:dyDescent="0.3"/>
  <cols>
    <col min="1" max="1" width="2.77734375" style="35" customWidth="1"/>
    <col min="2" max="11" width="8.77734375" style="35"/>
    <col min="12" max="16" width="12.77734375" style="35" customWidth="1"/>
    <col min="17" max="17" width="8.77734375" style="35"/>
    <col min="18" max="18" width="12.77734375" style="35" customWidth="1"/>
    <col min="19" max="19" width="2.77734375" style="35" customWidth="1"/>
    <col min="20" max="16384" width="8.77734375" style="35"/>
  </cols>
  <sheetData>
    <row r="1" spans="2:19" ht="15" thickBot="1" x14ac:dyDescent="0.35"/>
    <row r="2" spans="2:19" ht="31.8" thickBot="1" x14ac:dyDescent="0.35">
      <c r="B2" s="154" t="s">
        <v>73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6" t="s">
        <v>16</v>
      </c>
      <c r="S2" s="157"/>
    </row>
    <row r="3" spans="2:19" x14ac:dyDescent="0.3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8"/>
    </row>
    <row r="4" spans="2:19" ht="18.600000000000001" thickBot="1" x14ac:dyDescent="0.35">
      <c r="B4" s="36"/>
      <c r="C4" s="37"/>
      <c r="D4" s="37"/>
      <c r="E4" s="37"/>
      <c r="F4" s="37"/>
      <c r="G4" s="37"/>
      <c r="H4" s="37"/>
      <c r="I4" s="37"/>
      <c r="J4" s="37"/>
      <c r="K4" s="37"/>
      <c r="L4" s="41" t="s">
        <v>74</v>
      </c>
      <c r="M4" s="41"/>
      <c r="N4" s="37"/>
      <c r="O4" s="37"/>
      <c r="P4" s="37"/>
      <c r="Q4" s="37"/>
      <c r="R4" s="37"/>
      <c r="S4" s="38"/>
    </row>
    <row r="5" spans="2:19" ht="16.8" thickBot="1" x14ac:dyDescent="0.35">
      <c r="B5" s="36"/>
      <c r="C5" s="37"/>
      <c r="D5" s="37"/>
      <c r="E5" s="37"/>
      <c r="F5" s="37"/>
      <c r="G5" s="37"/>
      <c r="H5" s="37"/>
      <c r="I5" s="37"/>
      <c r="J5" s="37"/>
      <c r="K5" s="37"/>
      <c r="L5" s="3" t="s">
        <v>18</v>
      </c>
      <c r="M5" s="14" t="s">
        <v>50</v>
      </c>
      <c r="N5" s="4" t="s">
        <v>52</v>
      </c>
      <c r="O5" s="4" t="s">
        <v>6</v>
      </c>
      <c r="P5" s="5" t="s">
        <v>7</v>
      </c>
      <c r="Q5" s="37"/>
      <c r="R5" s="6" t="s">
        <v>17</v>
      </c>
      <c r="S5" s="38"/>
    </row>
    <row r="6" spans="2:19" ht="30" customHeight="1" thickBot="1" x14ac:dyDescent="0.35">
      <c r="B6" s="36"/>
      <c r="C6" s="37"/>
      <c r="D6" s="37"/>
      <c r="E6" s="37"/>
      <c r="F6" s="37"/>
      <c r="G6" s="37"/>
      <c r="H6" s="37"/>
      <c r="I6" s="37"/>
      <c r="J6" s="37"/>
      <c r="K6" s="37"/>
      <c r="L6" s="57"/>
      <c r="M6" s="58"/>
      <c r="N6" s="59"/>
      <c r="O6" s="59"/>
      <c r="P6" s="60"/>
      <c r="Q6" s="37"/>
      <c r="R6" s="2" t="str">
        <f>IFERROR(IF(OR(L6="",M6="",N6="",O6="",P6=""),"-",L6+M6*(O6-P6)+1/2*N6*(O6-P6)^2),"∄")</f>
        <v>-</v>
      </c>
      <c r="S6" s="38"/>
    </row>
    <row r="7" spans="2:19" x14ac:dyDescent="0.3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8"/>
    </row>
    <row r="8" spans="2:19" ht="18.600000000000001" thickBot="1" x14ac:dyDescent="0.35">
      <c r="B8" s="36"/>
      <c r="C8" s="37"/>
      <c r="D8" s="37"/>
      <c r="E8" s="37"/>
      <c r="F8" s="37"/>
      <c r="G8" s="37"/>
      <c r="H8" s="37"/>
      <c r="I8" s="37"/>
      <c r="J8" s="37"/>
      <c r="K8" s="37"/>
      <c r="L8" s="41" t="s">
        <v>75</v>
      </c>
      <c r="M8" s="41"/>
      <c r="N8" s="37"/>
      <c r="O8" s="37"/>
      <c r="P8" s="37"/>
      <c r="Q8" s="37"/>
      <c r="R8" s="37"/>
      <c r="S8" s="38"/>
    </row>
    <row r="9" spans="2:19" ht="16.8" thickBot="1" x14ac:dyDescent="0.35">
      <c r="B9" s="36"/>
      <c r="C9" s="37"/>
      <c r="D9" s="37"/>
      <c r="E9" s="37"/>
      <c r="F9" s="37"/>
      <c r="G9" s="37"/>
      <c r="H9" s="37"/>
      <c r="I9" s="37"/>
      <c r="J9" s="37"/>
      <c r="K9" s="37"/>
      <c r="L9" s="3" t="s">
        <v>17</v>
      </c>
      <c r="M9" s="14" t="s">
        <v>50</v>
      </c>
      <c r="N9" s="4" t="s">
        <v>52</v>
      </c>
      <c r="O9" s="4" t="s">
        <v>6</v>
      </c>
      <c r="P9" s="5" t="s">
        <v>7</v>
      </c>
      <c r="Q9" s="37"/>
      <c r="R9" s="6" t="s">
        <v>18</v>
      </c>
      <c r="S9" s="38"/>
    </row>
    <row r="10" spans="2:19" ht="30" customHeight="1" thickBot="1" x14ac:dyDescent="0.35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57"/>
      <c r="M10" s="58"/>
      <c r="N10" s="59"/>
      <c r="O10" s="59"/>
      <c r="P10" s="60"/>
      <c r="Q10" s="37"/>
      <c r="R10" s="2" t="str">
        <f>IFERROR(IF(OR(L10="",M10="",N10="",O10="",P10=""),"-",L10-M10*(O10-P10)-1/2*N10*(O10-P10)^2),"∄")</f>
        <v>-</v>
      </c>
      <c r="S10" s="38"/>
    </row>
    <row r="11" spans="2:19" x14ac:dyDescent="0.3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8"/>
    </row>
    <row r="12" spans="2:19" ht="18.600000000000001" thickBot="1" x14ac:dyDescent="0.35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41" t="s">
        <v>76</v>
      </c>
      <c r="M12" s="41"/>
      <c r="N12" s="37"/>
      <c r="O12" s="37"/>
      <c r="P12" s="37"/>
      <c r="Q12" s="37"/>
      <c r="R12" s="37"/>
      <c r="S12" s="38"/>
    </row>
    <row r="13" spans="2:19" ht="16.8" thickBot="1" x14ac:dyDescent="0.35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" t="s">
        <v>17</v>
      </c>
      <c r="M13" s="14" t="s">
        <v>18</v>
      </c>
      <c r="N13" s="4" t="s">
        <v>52</v>
      </c>
      <c r="O13" s="4" t="s">
        <v>6</v>
      </c>
      <c r="P13" s="5" t="s">
        <v>7</v>
      </c>
      <c r="Q13" s="37"/>
      <c r="R13" s="6" t="s">
        <v>50</v>
      </c>
      <c r="S13" s="38"/>
    </row>
    <row r="14" spans="2:19" ht="30" customHeight="1" thickBot="1" x14ac:dyDescent="0.35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57"/>
      <c r="M14" s="58"/>
      <c r="N14" s="59"/>
      <c r="O14" s="59"/>
      <c r="P14" s="60"/>
      <c r="Q14" s="37"/>
      <c r="R14" s="2" t="str">
        <f>IFERROR(IF(OR(L14="",M14="",N14="",O14="",P14=""),"-",(L14-M14-1/2*N14*(O14-P14)^2)/(O14-P14)),"∄")</f>
        <v>-</v>
      </c>
      <c r="S14" s="38"/>
    </row>
    <row r="15" spans="2:19" x14ac:dyDescent="0.3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8"/>
    </row>
    <row r="16" spans="2:19" ht="16.2" thickBot="1" x14ac:dyDescent="0.35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41" t="s">
        <v>77</v>
      </c>
      <c r="M16" s="41"/>
      <c r="N16" s="37"/>
      <c r="O16" s="37"/>
      <c r="P16" s="37"/>
      <c r="Q16" s="37"/>
      <c r="R16" s="37"/>
      <c r="S16" s="38"/>
    </row>
    <row r="17" spans="2:19" ht="16.8" thickBot="1" x14ac:dyDescent="0.35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" t="s">
        <v>17</v>
      </c>
      <c r="M17" s="14" t="s">
        <v>18</v>
      </c>
      <c r="N17" s="4" t="s">
        <v>50</v>
      </c>
      <c r="O17" s="4" t="s">
        <v>6</v>
      </c>
      <c r="P17" s="5" t="s">
        <v>7</v>
      </c>
      <c r="Q17" s="37"/>
      <c r="R17" s="6" t="s">
        <v>52</v>
      </c>
      <c r="S17" s="38"/>
    </row>
    <row r="18" spans="2:19" ht="30" customHeight="1" thickBot="1" x14ac:dyDescent="0.35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57"/>
      <c r="M18" s="58"/>
      <c r="N18" s="59"/>
      <c r="O18" s="59"/>
      <c r="P18" s="60"/>
      <c r="Q18" s="37"/>
      <c r="R18" s="2" t="str">
        <f>IFERROR(IF(OR(L18="",M18="",N18="",O18="",P18=""),"-",(L18-M18-N18*(O18-P18))/(1/2*(O18-P18)^2)),"∄")</f>
        <v>-</v>
      </c>
      <c r="S18" s="38"/>
    </row>
    <row r="19" spans="2:19" x14ac:dyDescent="0.3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2:19" ht="18.600000000000001" thickBot="1" x14ac:dyDescent="0.35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41" t="s">
        <v>78</v>
      </c>
      <c r="M20" s="41"/>
      <c r="N20" s="37"/>
      <c r="O20" s="37"/>
      <c r="P20" s="37"/>
      <c r="Q20" s="37"/>
      <c r="R20" s="37"/>
      <c r="S20" s="38"/>
    </row>
    <row r="21" spans="2:19" ht="16.8" thickBot="1" x14ac:dyDescent="0.35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" t="s">
        <v>17</v>
      </c>
      <c r="M21" s="14" t="s">
        <v>18</v>
      </c>
      <c r="N21" s="4" t="s">
        <v>50</v>
      </c>
      <c r="O21" s="4" t="s">
        <v>52</v>
      </c>
      <c r="P21" s="5" t="s">
        <v>7</v>
      </c>
      <c r="Q21" s="37"/>
      <c r="R21" s="6" t="s">
        <v>8</v>
      </c>
      <c r="S21" s="38"/>
    </row>
    <row r="22" spans="2:19" ht="30" customHeight="1" thickBot="1" x14ac:dyDescent="0.3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57"/>
      <c r="M22" s="58"/>
      <c r="N22" s="59"/>
      <c r="O22" s="59"/>
      <c r="P22" s="60"/>
      <c r="Q22" s="37"/>
      <c r="R22" s="2" t="str">
        <f>IFERROR(IF(OR(L22="",M22="",N22="",O22="",P22=""),"-",(-N22+SQRT(N22^2-2*O22*(M22-L22)))/O22+P22),"∄")</f>
        <v>-</v>
      </c>
      <c r="S22" s="38"/>
    </row>
    <row r="23" spans="2:19" ht="15" thickBot="1" x14ac:dyDescent="0.35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44"/>
      <c r="S23" s="38"/>
    </row>
    <row r="24" spans="2:19" ht="16.2" thickBot="1" x14ac:dyDescent="0.35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42"/>
      <c r="M24" s="37"/>
      <c r="N24" s="37"/>
      <c r="O24" s="37"/>
      <c r="P24" s="37"/>
      <c r="Q24" s="37"/>
      <c r="R24" s="6" t="s">
        <v>9</v>
      </c>
      <c r="S24" s="38"/>
    </row>
    <row r="25" spans="2:19" ht="30" customHeight="1" thickBot="1" x14ac:dyDescent="0.35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158"/>
      <c r="M25" s="158"/>
      <c r="N25" s="158"/>
      <c r="O25" s="158"/>
      <c r="P25" s="158"/>
      <c r="Q25" s="37"/>
      <c r="R25" s="2" t="str">
        <f>IFERROR(IF(OR(L22="",M22="",N22="",O22="",P22=""),"-",(-N22-SQRT(N22^2-2*O22*(M22-L22)))/O22+P22),"∄")</f>
        <v>-</v>
      </c>
      <c r="S25" s="38"/>
    </row>
    <row r="26" spans="2:19" x14ac:dyDescent="0.3"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8"/>
    </row>
    <row r="27" spans="2:19" ht="18.600000000000001" thickBot="1" x14ac:dyDescent="0.35"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41" t="s">
        <v>79</v>
      </c>
      <c r="M27" s="41"/>
      <c r="N27" s="37"/>
      <c r="O27" s="37"/>
      <c r="P27" s="37"/>
      <c r="Q27" s="37"/>
      <c r="R27" s="37"/>
      <c r="S27" s="38"/>
    </row>
    <row r="28" spans="2:19" ht="16.8" thickBot="1" x14ac:dyDescent="0.35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" t="s">
        <v>17</v>
      </c>
      <c r="M28" s="14" t="s">
        <v>18</v>
      </c>
      <c r="N28" s="4" t="s">
        <v>50</v>
      </c>
      <c r="O28" s="4" t="s">
        <v>52</v>
      </c>
      <c r="P28" s="5" t="s">
        <v>6</v>
      </c>
      <c r="Q28" s="37"/>
      <c r="R28" s="6" t="s">
        <v>10</v>
      </c>
      <c r="S28" s="38"/>
    </row>
    <row r="29" spans="2:19" ht="30" customHeight="1" thickBot="1" x14ac:dyDescent="0.35"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57"/>
      <c r="M29" s="58"/>
      <c r="N29" s="59"/>
      <c r="O29" s="59"/>
      <c r="P29" s="60"/>
      <c r="Q29" s="37"/>
      <c r="R29" s="2" t="str">
        <f>IFERROR(IF(OR(L29="",M29="",N29="",O29="",P29=""),"-",P29-(-N29+SQRT(N29^2-2*O29*(M29-L29)))/O29),"∄")</f>
        <v>-</v>
      </c>
      <c r="S29" s="38"/>
    </row>
    <row r="30" spans="2:19" ht="15" thickBot="1" x14ac:dyDescent="0.35"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8"/>
    </row>
    <row r="31" spans="2:19" ht="16.2" thickBot="1" x14ac:dyDescent="0.35"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6" t="s">
        <v>11</v>
      </c>
      <c r="S31" s="38"/>
    </row>
    <row r="32" spans="2:19" ht="30" customHeight="1" thickBot="1" x14ac:dyDescent="0.35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158"/>
      <c r="M32" s="158"/>
      <c r="N32" s="158"/>
      <c r="O32" s="158"/>
      <c r="P32" s="158"/>
      <c r="Q32" s="37"/>
      <c r="R32" s="2" t="str">
        <f>IFERROR(IF(OR(L29="",M29="",N29="",O29="",P29=""),"-",P29-(-N29-SQRT(N29^2-2*O29*(M29-L29)))/O29),"∄")</f>
        <v>-</v>
      </c>
      <c r="S32" s="38"/>
    </row>
    <row r="33" spans="2:19" x14ac:dyDescent="0.3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</row>
    <row r="34" spans="2:19" ht="30" customHeight="1" x14ac:dyDescent="0.3">
      <c r="B34" s="36"/>
      <c r="C34" s="37"/>
      <c r="D34" s="37"/>
      <c r="E34" s="37"/>
      <c r="F34" s="37"/>
      <c r="G34" s="37"/>
      <c r="H34" s="37"/>
      <c r="I34" s="37"/>
      <c r="J34" s="37"/>
      <c r="K34" s="37"/>
      <c r="L34" s="159" t="s">
        <v>12</v>
      </c>
      <c r="M34" s="159"/>
      <c r="N34" s="159"/>
      <c r="O34" s="159"/>
      <c r="P34" s="159"/>
      <c r="Q34" s="37"/>
      <c r="R34" s="37"/>
      <c r="S34" s="38"/>
    </row>
    <row r="35" spans="2:19" ht="15" thickBot="1" x14ac:dyDescent="0.35"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3"/>
    </row>
  </sheetData>
  <sheetProtection algorithmName="SHA-512" hashValue="ly8wUFIZ6OH+eck5StwOQoiPRFDt2CEPd0bkutLjxt8FdZRZOxwK9qslZhqAZeEQnwqXtql/AHrnt9vCVgNKyg==" saltValue="KEr2ADBEE9PMJlRG4eBZQg==" spinCount="100000" sheet="1" objects="1" scenarios="1"/>
  <mergeCells count="5">
    <mergeCell ref="B2:Q2"/>
    <mergeCell ref="R2:S2"/>
    <mergeCell ref="L25:P25"/>
    <mergeCell ref="L32:P32"/>
    <mergeCell ref="L34:P34"/>
  </mergeCells>
  <conditionalFormatting sqref="O6:P6 O10:P10 O14:P14 O18:P18 P22 R22 R25 P29 R29 R32">
    <cfRule type="cellIs" dxfId="22" priority="1" operator="lessThan">
      <formula>0</formula>
    </cfRule>
  </conditionalFormatting>
  <conditionalFormatting sqref="O6">
    <cfRule type="cellIs" dxfId="21" priority="12" operator="lessThan">
      <formula>$P$6</formula>
    </cfRule>
  </conditionalFormatting>
  <conditionalFormatting sqref="O10">
    <cfRule type="cellIs" dxfId="20" priority="11" operator="lessThan">
      <formula>$P$10</formula>
    </cfRule>
  </conditionalFormatting>
  <conditionalFormatting sqref="O14">
    <cfRule type="cellIs" dxfId="19" priority="10" operator="lessThan">
      <formula>$P$14</formula>
    </cfRule>
  </conditionalFormatting>
  <conditionalFormatting sqref="O18">
    <cfRule type="cellIs" dxfId="18" priority="9" operator="lessThan">
      <formula>$P$18</formula>
    </cfRule>
  </conditionalFormatting>
  <conditionalFormatting sqref="P6">
    <cfRule type="cellIs" dxfId="17" priority="8" operator="greaterThan">
      <formula>$O$6</formula>
    </cfRule>
  </conditionalFormatting>
  <conditionalFormatting sqref="P10">
    <cfRule type="cellIs" dxfId="16" priority="7" operator="greaterThan">
      <formula>$O$10</formula>
    </cfRule>
  </conditionalFormatting>
  <conditionalFormatting sqref="P14">
    <cfRule type="cellIs" dxfId="15" priority="6" operator="greaterThan">
      <formula>$O$14</formula>
    </cfRule>
  </conditionalFormatting>
  <conditionalFormatting sqref="P18">
    <cfRule type="cellIs" dxfId="14" priority="5" operator="greaterThan">
      <formula>$O$18</formula>
    </cfRule>
  </conditionalFormatting>
  <conditionalFormatting sqref="R22 R25">
    <cfRule type="cellIs" dxfId="13" priority="4" operator="lessThan">
      <formula>$P$22</formula>
    </cfRule>
  </conditionalFormatting>
  <conditionalFormatting sqref="R29 R32">
    <cfRule type="cellIs" dxfId="12" priority="3" operator="greaterThan">
      <formula>$P$29</formula>
    </cfRule>
  </conditionalFormatting>
  <hyperlinks>
    <hyperlink ref="R2:S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E4CED3E-3E60-4A8E-9C2B-260321F3703F}">
            <xm:f>NOT(ISERROR(SEARCH("-",R29)))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R29 R32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B1:N25"/>
  <sheetViews>
    <sheetView zoomScaleNormal="100" workbookViewId="0">
      <pane ySplit="2" topLeftCell="A3" activePane="bottomLeft" state="frozen"/>
      <selection pane="bottomLeft" activeCell="M10" sqref="M10"/>
    </sheetView>
  </sheetViews>
  <sheetFormatPr baseColWidth="10" defaultColWidth="8.77734375" defaultRowHeight="14.4" x14ac:dyDescent="0.3"/>
  <cols>
    <col min="1" max="1" width="2.77734375" style="35" customWidth="1"/>
    <col min="2" max="7" width="8.77734375" style="35"/>
    <col min="8" max="11" width="12.77734375" style="35" customWidth="1"/>
    <col min="12" max="12" width="8.77734375" style="35"/>
    <col min="13" max="13" width="12.77734375" style="35" customWidth="1"/>
    <col min="14" max="14" width="2.77734375" style="35" customWidth="1"/>
    <col min="15" max="16384" width="8.77734375" style="35"/>
  </cols>
  <sheetData>
    <row r="1" spans="2:14" ht="15" thickBot="1" x14ac:dyDescent="0.35"/>
    <row r="2" spans="2:14" ht="31.8" thickBot="1" x14ac:dyDescent="0.35">
      <c r="B2" s="154" t="s">
        <v>80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6" t="s">
        <v>16</v>
      </c>
      <c r="N2" s="157"/>
    </row>
    <row r="3" spans="2:14" x14ac:dyDescent="0.3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2:14" ht="18.600000000000001" thickBot="1" x14ac:dyDescent="0.35">
      <c r="B4" s="36"/>
      <c r="C4" s="37"/>
      <c r="D4" s="37"/>
      <c r="E4" s="37"/>
      <c r="F4" s="37"/>
      <c r="G4" s="37"/>
      <c r="H4" s="41" t="s">
        <v>81</v>
      </c>
      <c r="I4" s="37"/>
      <c r="J4" s="37"/>
      <c r="K4" s="37"/>
      <c r="L4" s="37"/>
      <c r="M4" s="37"/>
      <c r="N4" s="38"/>
    </row>
    <row r="5" spans="2:14" ht="16.8" thickBot="1" x14ac:dyDescent="0.35">
      <c r="B5" s="36"/>
      <c r="C5" s="37"/>
      <c r="D5" s="37"/>
      <c r="E5" s="37"/>
      <c r="F5" s="37"/>
      <c r="G5" s="37"/>
      <c r="H5" s="3" t="s">
        <v>50</v>
      </c>
      <c r="I5" s="4" t="s">
        <v>52</v>
      </c>
      <c r="J5" s="4" t="s">
        <v>6</v>
      </c>
      <c r="K5" s="5" t="s">
        <v>7</v>
      </c>
      <c r="L5" s="37"/>
      <c r="M5" s="6" t="s">
        <v>53</v>
      </c>
      <c r="N5" s="38"/>
    </row>
    <row r="6" spans="2:14" ht="30" customHeight="1" thickBot="1" x14ac:dyDescent="0.35">
      <c r="B6" s="36"/>
      <c r="C6" s="37"/>
      <c r="D6" s="37"/>
      <c r="E6" s="37"/>
      <c r="F6" s="37"/>
      <c r="G6" s="37"/>
      <c r="H6" s="57"/>
      <c r="I6" s="59"/>
      <c r="J6" s="59"/>
      <c r="K6" s="60"/>
      <c r="L6" s="37"/>
      <c r="M6" s="2" t="str">
        <f>IFERROR(IF(OR(H6="",I6="",J6="",K6=""),"-",H6+I6*(J6-K6)),"∄")</f>
        <v>-</v>
      </c>
      <c r="N6" s="38"/>
    </row>
    <row r="7" spans="2:14" x14ac:dyDescent="0.3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</row>
    <row r="8" spans="2:14" ht="18.600000000000001" thickBot="1" x14ac:dyDescent="0.35">
      <c r="B8" s="36"/>
      <c r="C8" s="37"/>
      <c r="D8" s="37"/>
      <c r="E8" s="37"/>
      <c r="F8" s="37"/>
      <c r="G8" s="37"/>
      <c r="H8" s="41" t="s">
        <v>82</v>
      </c>
      <c r="I8" s="37"/>
      <c r="J8" s="37"/>
      <c r="K8" s="37"/>
      <c r="L8" s="37"/>
      <c r="M8" s="37"/>
      <c r="N8" s="38"/>
    </row>
    <row r="9" spans="2:14" ht="16.8" thickBot="1" x14ac:dyDescent="0.35">
      <c r="B9" s="36"/>
      <c r="C9" s="37"/>
      <c r="D9" s="37"/>
      <c r="E9" s="37"/>
      <c r="F9" s="37"/>
      <c r="G9" s="37"/>
      <c r="H9" s="3" t="s">
        <v>53</v>
      </c>
      <c r="I9" s="4" t="s">
        <v>52</v>
      </c>
      <c r="J9" s="4" t="s">
        <v>6</v>
      </c>
      <c r="K9" s="5" t="s">
        <v>7</v>
      </c>
      <c r="L9" s="37"/>
      <c r="M9" s="6" t="s">
        <v>50</v>
      </c>
      <c r="N9" s="38"/>
    </row>
    <row r="10" spans="2:14" ht="30" customHeight="1" thickBot="1" x14ac:dyDescent="0.35">
      <c r="B10" s="36"/>
      <c r="C10" s="37"/>
      <c r="D10" s="37"/>
      <c r="E10" s="37"/>
      <c r="F10" s="37"/>
      <c r="G10" s="37"/>
      <c r="H10" s="57"/>
      <c r="I10" s="59"/>
      <c r="J10" s="59"/>
      <c r="K10" s="60"/>
      <c r="L10" s="37"/>
      <c r="M10" s="2" t="str">
        <f>IF(OR(H10="",I10="",J10="",K10=""),"-",H10-I10*(J10-K10))</f>
        <v>-</v>
      </c>
      <c r="N10" s="38"/>
    </row>
    <row r="11" spans="2:14" x14ac:dyDescent="0.3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</row>
    <row r="12" spans="2:14" ht="16.2" thickBot="1" x14ac:dyDescent="0.35">
      <c r="B12" s="36"/>
      <c r="C12" s="37"/>
      <c r="D12" s="37"/>
      <c r="E12" s="37"/>
      <c r="F12" s="37"/>
      <c r="G12" s="37"/>
      <c r="H12" s="41" t="s">
        <v>62</v>
      </c>
      <c r="I12" s="37"/>
      <c r="J12" s="37"/>
      <c r="K12" s="37"/>
      <c r="L12" s="37"/>
      <c r="M12" s="37"/>
      <c r="N12" s="38"/>
    </row>
    <row r="13" spans="2:14" ht="16.8" thickBot="1" x14ac:dyDescent="0.35">
      <c r="B13" s="36"/>
      <c r="C13" s="37"/>
      <c r="D13" s="37"/>
      <c r="E13" s="37"/>
      <c r="F13" s="37"/>
      <c r="G13" s="37"/>
      <c r="H13" s="3" t="s">
        <v>53</v>
      </c>
      <c r="I13" s="4" t="s">
        <v>50</v>
      </c>
      <c r="J13" s="4" t="s">
        <v>6</v>
      </c>
      <c r="K13" s="5" t="s">
        <v>7</v>
      </c>
      <c r="L13" s="37"/>
      <c r="M13" s="6" t="s">
        <v>52</v>
      </c>
      <c r="N13" s="38"/>
    </row>
    <row r="14" spans="2:14" ht="30" customHeight="1" thickBot="1" x14ac:dyDescent="0.35">
      <c r="B14" s="36"/>
      <c r="C14" s="37"/>
      <c r="D14" s="37"/>
      <c r="E14" s="37"/>
      <c r="F14" s="37"/>
      <c r="G14" s="37"/>
      <c r="H14" s="57"/>
      <c r="I14" s="59"/>
      <c r="J14" s="59"/>
      <c r="K14" s="60"/>
      <c r="L14" s="37"/>
      <c r="M14" s="2" t="str">
        <f>IF(OR(H14="",I14="",J14="",K14=""),"-",(H14-I14)/(J14-K14))</f>
        <v>-</v>
      </c>
      <c r="N14" s="38"/>
    </row>
    <row r="15" spans="2:14" x14ac:dyDescent="0.3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</row>
    <row r="16" spans="2:14" ht="18.600000000000001" thickBot="1" x14ac:dyDescent="0.35">
      <c r="B16" s="36"/>
      <c r="C16" s="37"/>
      <c r="D16" s="37"/>
      <c r="E16" s="37"/>
      <c r="F16" s="37"/>
      <c r="G16" s="37"/>
      <c r="H16" s="41" t="s">
        <v>83</v>
      </c>
      <c r="I16" s="37"/>
      <c r="J16" s="37"/>
      <c r="K16" s="37"/>
      <c r="L16" s="37"/>
      <c r="M16" s="37"/>
      <c r="N16" s="38"/>
    </row>
    <row r="17" spans="2:14" ht="16.8" thickBot="1" x14ac:dyDescent="0.35">
      <c r="B17" s="36"/>
      <c r="C17" s="37"/>
      <c r="D17" s="37"/>
      <c r="E17" s="37"/>
      <c r="F17" s="37"/>
      <c r="G17" s="37"/>
      <c r="H17" s="3" t="s">
        <v>53</v>
      </c>
      <c r="I17" s="4" t="s">
        <v>50</v>
      </c>
      <c r="J17" s="4" t="s">
        <v>52</v>
      </c>
      <c r="K17" s="5" t="s">
        <v>7</v>
      </c>
      <c r="L17" s="37"/>
      <c r="M17" s="6" t="s">
        <v>6</v>
      </c>
      <c r="N17" s="38"/>
    </row>
    <row r="18" spans="2:14" ht="30" customHeight="1" thickBot="1" x14ac:dyDescent="0.35">
      <c r="B18" s="36"/>
      <c r="C18" s="37"/>
      <c r="D18" s="37"/>
      <c r="E18" s="37"/>
      <c r="F18" s="37"/>
      <c r="G18" s="37"/>
      <c r="H18" s="57"/>
      <c r="I18" s="59"/>
      <c r="J18" s="59"/>
      <c r="K18" s="60"/>
      <c r="L18" s="37"/>
      <c r="M18" s="2" t="str">
        <f>IF(OR(H18="",I18="",J18="",K18=""),"-",(H18-I18)/J18+K18)</f>
        <v>-</v>
      </c>
      <c r="N18" s="38"/>
    </row>
    <row r="19" spans="2:14" x14ac:dyDescent="0.3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</row>
    <row r="20" spans="2:14" ht="18.600000000000001" thickBot="1" x14ac:dyDescent="0.35">
      <c r="B20" s="36"/>
      <c r="C20" s="37"/>
      <c r="D20" s="37"/>
      <c r="E20" s="37"/>
      <c r="F20" s="37"/>
      <c r="G20" s="37"/>
      <c r="H20" s="41" t="s">
        <v>84</v>
      </c>
      <c r="I20" s="37"/>
      <c r="J20" s="37"/>
      <c r="K20" s="37"/>
      <c r="L20" s="37"/>
      <c r="M20" s="37"/>
      <c r="N20" s="38"/>
    </row>
    <row r="21" spans="2:14" ht="16.8" thickBot="1" x14ac:dyDescent="0.35">
      <c r="B21" s="36"/>
      <c r="C21" s="37"/>
      <c r="D21" s="37"/>
      <c r="E21" s="37"/>
      <c r="F21" s="37"/>
      <c r="G21" s="37"/>
      <c r="H21" s="3" t="s">
        <v>53</v>
      </c>
      <c r="I21" s="4" t="s">
        <v>50</v>
      </c>
      <c r="J21" s="4" t="s">
        <v>52</v>
      </c>
      <c r="K21" s="5" t="s">
        <v>6</v>
      </c>
      <c r="L21" s="37"/>
      <c r="M21" s="6" t="s">
        <v>7</v>
      </c>
      <c r="N21" s="38"/>
    </row>
    <row r="22" spans="2:14" ht="30" customHeight="1" thickBot="1" x14ac:dyDescent="0.35">
      <c r="B22" s="36"/>
      <c r="C22" s="37"/>
      <c r="D22" s="37"/>
      <c r="E22" s="37"/>
      <c r="F22" s="37"/>
      <c r="G22" s="37"/>
      <c r="H22" s="57"/>
      <c r="I22" s="59"/>
      <c r="J22" s="59"/>
      <c r="K22" s="60"/>
      <c r="L22" s="37"/>
      <c r="M22" s="2" t="str">
        <f>IF(OR(H22="",I22="",J22="",K22=""),"-",K22-(H22-I22)/J22)</f>
        <v>-</v>
      </c>
      <c r="N22" s="38"/>
    </row>
    <row r="23" spans="2:14" x14ac:dyDescent="0.3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</row>
    <row r="24" spans="2:14" ht="30" customHeight="1" x14ac:dyDescent="0.3">
      <c r="B24" s="36"/>
      <c r="C24" s="37"/>
      <c r="D24" s="37"/>
      <c r="E24" s="37"/>
      <c r="F24" s="37"/>
      <c r="G24" s="37"/>
      <c r="H24" s="159" t="s">
        <v>12</v>
      </c>
      <c r="I24" s="159"/>
      <c r="J24" s="159"/>
      <c r="K24" s="159"/>
      <c r="L24" s="159"/>
      <c r="M24" s="37"/>
      <c r="N24" s="38"/>
    </row>
    <row r="25" spans="2:14" ht="15" thickBot="1" x14ac:dyDescent="0.35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3"/>
    </row>
  </sheetData>
  <sheetProtection algorithmName="SHA-512" hashValue="MjgmV5ahD8wsu0XkrAPSuHKKqkx3BKnQHfIjtiTJFFRoOr/HE5eDJrQkoe5LUMUpPGxMJnFgId6jxklsM8jpwg==" saltValue="V1YY7Shg4ml4RNpJ9U14Kw==" spinCount="100000" sheet="1" objects="1" scenarios="1"/>
  <mergeCells count="3">
    <mergeCell ref="B2:L2"/>
    <mergeCell ref="M2:N2"/>
    <mergeCell ref="H24:L24"/>
  </mergeCells>
  <conditionalFormatting sqref="J6:K6 J10:K10 J14:K14 K18 M18 K22 M22">
    <cfRule type="cellIs" dxfId="10" priority="1" operator="lessThan">
      <formula>0</formula>
    </cfRule>
  </conditionalFormatting>
  <conditionalFormatting sqref="J6">
    <cfRule type="cellIs" dxfId="9" priority="10" operator="lessThan">
      <formula>$K$6</formula>
    </cfRule>
  </conditionalFormatting>
  <conditionalFormatting sqref="J10">
    <cfRule type="cellIs" dxfId="8" priority="9" operator="lessThan">
      <formula>$K$10</formula>
    </cfRule>
  </conditionalFormatting>
  <conditionalFormatting sqref="J14">
    <cfRule type="cellIs" dxfId="7" priority="8" operator="lessThan">
      <formula>$K$14</formula>
    </cfRule>
  </conditionalFormatting>
  <conditionalFormatting sqref="K6">
    <cfRule type="cellIs" dxfId="6" priority="7" operator="greaterThan">
      <formula>$J$6</formula>
    </cfRule>
  </conditionalFormatting>
  <conditionalFormatting sqref="K10">
    <cfRule type="cellIs" dxfId="5" priority="6" operator="greaterThan">
      <formula>$J$10</formula>
    </cfRule>
  </conditionalFormatting>
  <conditionalFormatting sqref="K14">
    <cfRule type="cellIs" dxfId="4" priority="5" operator="greaterThan">
      <formula>$J$14</formula>
    </cfRule>
  </conditionalFormatting>
  <conditionalFormatting sqref="M18">
    <cfRule type="cellIs" dxfId="3" priority="4" operator="lessThan">
      <formula>$K$18</formula>
    </cfRule>
  </conditionalFormatting>
  <conditionalFormatting sqref="M22">
    <cfRule type="cellIs" dxfId="2" priority="3" operator="greaterThan">
      <formula>$K$22</formula>
    </cfRule>
  </conditionalFormatting>
  <hyperlinks>
    <hyperlink ref="M2:N2" location="INICIO!A1" display="← VOLVER"/>
  </hyperlinks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B75DD48-7AD3-4CF0-91E4-36F9DCFBCB84}">
            <xm:f>NOT(ISERROR(SEARCH("-",M22)))</xm:f>
            <xm:f>"-"</xm:f>
            <x14:dxf>
              <font>
                <color auto="1"/>
              </font>
              <fill>
                <patternFill>
                  <bgColor theme="9" tint="0.59996337778862885"/>
                </patternFill>
              </fill>
            </x14:dxf>
          </x14:cfRule>
          <xm:sqref>M22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B1:M42"/>
  <sheetViews>
    <sheetView zoomScaleNormal="100" workbookViewId="0">
      <pane ySplit="2" topLeftCell="A3" activePane="bottomLeft" state="frozen"/>
      <selection pane="bottomLeft" activeCell="L2" sqref="L2:M2"/>
    </sheetView>
  </sheetViews>
  <sheetFormatPr baseColWidth="10" defaultColWidth="8.77734375" defaultRowHeight="14.4" x14ac:dyDescent="0.3"/>
  <cols>
    <col min="1" max="1" width="2.77734375" style="45" customWidth="1"/>
    <col min="2" max="7" width="8.77734375" style="45"/>
    <col min="8" max="9" width="15.77734375" style="45" customWidth="1"/>
    <col min="10" max="10" width="8.77734375" style="45"/>
    <col min="11" max="12" width="12.77734375" style="45" customWidth="1"/>
    <col min="13" max="13" width="2.77734375" style="45" customWidth="1"/>
    <col min="14" max="16384" width="8.77734375" style="45"/>
  </cols>
  <sheetData>
    <row r="1" spans="2:13" ht="15" thickBot="1" x14ac:dyDescent="0.35"/>
    <row r="2" spans="2:13" ht="31.8" thickBot="1" x14ac:dyDescent="0.35">
      <c r="B2" s="160" t="s">
        <v>85</v>
      </c>
      <c r="C2" s="161"/>
      <c r="D2" s="161"/>
      <c r="E2" s="161"/>
      <c r="F2" s="161"/>
      <c r="G2" s="161"/>
      <c r="H2" s="161"/>
      <c r="I2" s="161"/>
      <c r="J2" s="161"/>
      <c r="K2" s="63"/>
      <c r="L2" s="163" t="s">
        <v>95</v>
      </c>
      <c r="M2" s="164"/>
    </row>
    <row r="3" spans="2:13" x14ac:dyDescent="0.3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52"/>
    </row>
    <row r="4" spans="2:13" ht="16.2" thickBot="1" x14ac:dyDescent="0.35">
      <c r="B4" s="48"/>
      <c r="C4" s="49"/>
      <c r="D4" s="49"/>
      <c r="E4" s="49"/>
      <c r="F4" s="49"/>
      <c r="G4" s="49"/>
      <c r="H4" s="53" t="s">
        <v>86</v>
      </c>
      <c r="I4" s="49"/>
      <c r="J4" s="49"/>
      <c r="K4" s="49"/>
      <c r="L4" s="49"/>
      <c r="M4" s="54"/>
    </row>
    <row r="5" spans="2:13" ht="15" thickBot="1" x14ac:dyDescent="0.35">
      <c r="B5" s="48"/>
      <c r="C5" s="49"/>
      <c r="D5" s="49"/>
      <c r="E5" s="49"/>
      <c r="F5" s="49"/>
      <c r="G5" s="49"/>
      <c r="H5" s="3" t="s">
        <v>55</v>
      </c>
      <c r="I5" s="5" t="s">
        <v>56</v>
      </c>
      <c r="J5" s="49"/>
      <c r="K5" s="6" t="s">
        <v>54</v>
      </c>
      <c r="L5" s="49"/>
      <c r="M5" s="54"/>
    </row>
    <row r="6" spans="2:13" ht="30" customHeight="1" thickBot="1" x14ac:dyDescent="0.35">
      <c r="B6" s="48"/>
      <c r="C6" s="49"/>
      <c r="D6" s="49"/>
      <c r="E6" s="49"/>
      <c r="F6" s="49"/>
      <c r="G6" s="49"/>
      <c r="H6" s="57"/>
      <c r="I6" s="60"/>
      <c r="J6" s="49"/>
      <c r="K6" s="2" t="str">
        <f>IFERROR(IF(OR(H6="",I6=""),"-",H6*I6),"∄")</f>
        <v>-</v>
      </c>
      <c r="L6" s="49"/>
      <c r="M6" s="54"/>
    </row>
    <row r="7" spans="2:13" x14ac:dyDescent="0.3"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54"/>
    </row>
    <row r="8" spans="2:13" ht="16.2" thickBot="1" x14ac:dyDescent="0.35">
      <c r="B8" s="48"/>
      <c r="C8" s="49"/>
      <c r="D8" s="49"/>
      <c r="E8" s="49"/>
      <c r="F8" s="49"/>
      <c r="G8" s="49"/>
      <c r="H8" s="53" t="s">
        <v>87</v>
      </c>
      <c r="I8" s="49"/>
      <c r="J8" s="49"/>
      <c r="K8" s="49"/>
      <c r="L8" s="49"/>
      <c r="M8" s="54"/>
    </row>
    <row r="9" spans="2:13" ht="15" thickBot="1" x14ac:dyDescent="0.35">
      <c r="B9" s="48"/>
      <c r="C9" s="49"/>
      <c r="D9" s="49"/>
      <c r="E9" s="49"/>
      <c r="F9" s="49"/>
      <c r="G9" s="49"/>
      <c r="H9" s="3" t="s">
        <v>57</v>
      </c>
      <c r="I9" s="5" t="s">
        <v>56</v>
      </c>
      <c r="J9" s="49"/>
      <c r="K9" s="6" t="s">
        <v>55</v>
      </c>
      <c r="L9" s="49"/>
      <c r="M9" s="54"/>
    </row>
    <row r="10" spans="2:13" ht="30" customHeight="1" thickBot="1" x14ac:dyDescent="0.35">
      <c r="B10" s="48"/>
      <c r="C10" s="49"/>
      <c r="D10" s="49"/>
      <c r="E10" s="49"/>
      <c r="F10" s="49"/>
      <c r="G10" s="49"/>
      <c r="H10" s="57"/>
      <c r="I10" s="60"/>
      <c r="J10" s="49"/>
      <c r="K10" s="2" t="str">
        <f>IFERROR(IF(OR(H10="",I10=""),"-",H10/I10),"∄")</f>
        <v>-</v>
      </c>
      <c r="L10" s="49"/>
      <c r="M10" s="54"/>
    </row>
    <row r="11" spans="2:13" x14ac:dyDescent="0.3">
      <c r="B11" s="48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54"/>
    </row>
    <row r="12" spans="2:13" ht="16.2" thickBot="1" x14ac:dyDescent="0.35">
      <c r="B12" s="48"/>
      <c r="C12" s="49"/>
      <c r="D12" s="49"/>
      <c r="E12" s="49"/>
      <c r="F12" s="49"/>
      <c r="G12" s="49"/>
      <c r="H12" s="53" t="s">
        <v>88</v>
      </c>
      <c r="I12" s="49"/>
      <c r="J12" s="49"/>
      <c r="K12" s="49"/>
      <c r="L12" s="49"/>
      <c r="M12" s="54"/>
    </row>
    <row r="13" spans="2:13" ht="15" thickBot="1" x14ac:dyDescent="0.35">
      <c r="B13" s="48"/>
      <c r="C13" s="49"/>
      <c r="D13" s="49"/>
      <c r="E13" s="49"/>
      <c r="F13" s="49"/>
      <c r="G13" s="49"/>
      <c r="H13" s="3" t="s">
        <v>57</v>
      </c>
      <c r="I13" s="5" t="s">
        <v>55</v>
      </c>
      <c r="J13" s="49"/>
      <c r="K13" s="6" t="s">
        <v>56</v>
      </c>
      <c r="L13" s="49"/>
      <c r="M13" s="54"/>
    </row>
    <row r="14" spans="2:13" ht="30" customHeight="1" thickBot="1" x14ac:dyDescent="0.35">
      <c r="B14" s="48"/>
      <c r="C14" s="49"/>
      <c r="D14" s="49"/>
      <c r="E14" s="49"/>
      <c r="F14" s="49"/>
      <c r="G14" s="49"/>
      <c r="H14" s="57"/>
      <c r="I14" s="60"/>
      <c r="J14" s="49"/>
      <c r="K14" s="2" t="str">
        <f>IFERROR(IF(OR(H14="",I14=""),"-",H14/I14),"∄")</f>
        <v>-</v>
      </c>
      <c r="L14" s="49"/>
      <c r="M14" s="54"/>
    </row>
    <row r="15" spans="2:13" x14ac:dyDescent="0.3"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4"/>
    </row>
    <row r="16" spans="2:13" ht="16.2" thickBot="1" x14ac:dyDescent="0.35">
      <c r="B16" s="48"/>
      <c r="C16" s="49"/>
      <c r="D16" s="49"/>
      <c r="E16" s="49"/>
      <c r="F16" s="49"/>
      <c r="G16" s="49"/>
      <c r="H16" s="53" t="s">
        <v>89</v>
      </c>
      <c r="I16" s="49"/>
      <c r="J16" s="49"/>
      <c r="K16" s="49"/>
      <c r="L16" s="49"/>
      <c r="M16" s="54"/>
    </row>
    <row r="17" spans="2:13" ht="15" thickBot="1" x14ac:dyDescent="0.35">
      <c r="B17" s="48"/>
      <c r="C17" s="49"/>
      <c r="D17" s="49"/>
      <c r="E17" s="49"/>
      <c r="F17" s="49"/>
      <c r="G17" s="49"/>
      <c r="H17" s="3" t="s">
        <v>19</v>
      </c>
      <c r="I17" s="5" t="s">
        <v>56</v>
      </c>
      <c r="J17" s="49"/>
      <c r="K17" s="6" t="s">
        <v>14</v>
      </c>
      <c r="L17" s="49"/>
      <c r="M17" s="54"/>
    </row>
    <row r="18" spans="2:13" ht="30" customHeight="1" thickBot="1" x14ac:dyDescent="0.35">
      <c r="B18" s="48"/>
      <c r="C18" s="49"/>
      <c r="D18" s="49"/>
      <c r="E18" s="49"/>
      <c r="F18" s="49"/>
      <c r="G18" s="49"/>
      <c r="H18" s="57"/>
      <c r="I18" s="60"/>
      <c r="J18" s="49"/>
      <c r="K18" s="2" t="str">
        <f>IFERROR(IF(OR(H18="",I18=""),"-",H18*I18),"∄")</f>
        <v>-</v>
      </c>
      <c r="L18" s="49"/>
      <c r="M18" s="54"/>
    </row>
    <row r="19" spans="2:13" x14ac:dyDescent="0.3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4"/>
    </row>
    <row r="20" spans="2:13" ht="16.2" thickBot="1" x14ac:dyDescent="0.35">
      <c r="B20" s="48"/>
      <c r="C20" s="49"/>
      <c r="D20" s="49"/>
      <c r="E20" s="49"/>
      <c r="F20" s="49"/>
      <c r="G20" s="49"/>
      <c r="H20" s="53" t="s">
        <v>90</v>
      </c>
      <c r="I20" s="49"/>
      <c r="J20" s="49"/>
      <c r="K20" s="49"/>
      <c r="L20" s="49"/>
      <c r="M20" s="54"/>
    </row>
    <row r="21" spans="2:13" ht="15" thickBot="1" x14ac:dyDescent="0.35">
      <c r="B21" s="48"/>
      <c r="C21" s="49"/>
      <c r="D21" s="49"/>
      <c r="E21" s="49"/>
      <c r="F21" s="49"/>
      <c r="G21" s="49"/>
      <c r="H21" s="3" t="s">
        <v>14</v>
      </c>
      <c r="I21" s="5" t="s">
        <v>56</v>
      </c>
      <c r="J21" s="49"/>
      <c r="K21" s="6" t="s">
        <v>19</v>
      </c>
      <c r="L21" s="49"/>
      <c r="M21" s="54"/>
    </row>
    <row r="22" spans="2:13" ht="30" customHeight="1" thickBot="1" x14ac:dyDescent="0.35">
      <c r="B22" s="48"/>
      <c r="C22" s="49"/>
      <c r="D22" s="49"/>
      <c r="E22" s="49"/>
      <c r="F22" s="49"/>
      <c r="G22" s="49"/>
      <c r="H22" s="57"/>
      <c r="I22" s="60"/>
      <c r="J22" s="49"/>
      <c r="K22" s="2" t="str">
        <f>IFERROR(IF(OR(H22="",I22=""),"-",H22/I22),"∄")</f>
        <v>-</v>
      </c>
      <c r="L22" s="49"/>
      <c r="M22" s="54"/>
    </row>
    <row r="23" spans="2:13" x14ac:dyDescent="0.3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54"/>
    </row>
    <row r="24" spans="2:13" ht="16.2" thickBot="1" x14ac:dyDescent="0.35">
      <c r="B24" s="48"/>
      <c r="C24" s="49"/>
      <c r="D24" s="49"/>
      <c r="E24" s="49"/>
      <c r="F24" s="49"/>
      <c r="G24" s="49"/>
      <c r="H24" s="53" t="s">
        <v>91</v>
      </c>
      <c r="I24" s="49"/>
      <c r="J24" s="49"/>
      <c r="K24" s="49"/>
      <c r="L24" s="49"/>
      <c r="M24" s="54"/>
    </row>
    <row r="25" spans="2:13" ht="15" customHeight="1" thickBot="1" x14ac:dyDescent="0.35">
      <c r="B25" s="48"/>
      <c r="C25" s="49"/>
      <c r="D25" s="49"/>
      <c r="E25" s="49"/>
      <c r="F25" s="49"/>
      <c r="G25" s="49"/>
      <c r="H25" s="3" t="s">
        <v>14</v>
      </c>
      <c r="I25" s="5" t="s">
        <v>19</v>
      </c>
      <c r="J25" s="49"/>
      <c r="K25" s="6" t="s">
        <v>56</v>
      </c>
      <c r="L25" s="49"/>
      <c r="M25" s="54"/>
    </row>
    <row r="26" spans="2:13" ht="30" customHeight="1" thickBot="1" x14ac:dyDescent="0.35">
      <c r="B26" s="48"/>
      <c r="C26" s="49"/>
      <c r="D26" s="49"/>
      <c r="E26" s="49"/>
      <c r="F26" s="49"/>
      <c r="G26" s="49"/>
      <c r="H26" s="57"/>
      <c r="I26" s="60"/>
      <c r="J26" s="49"/>
      <c r="K26" s="2" t="str">
        <f>IFERROR(IF(OR(H26="",I26=""),"-",H26/I26),"∄")</f>
        <v>-</v>
      </c>
      <c r="L26" s="49"/>
      <c r="M26" s="54"/>
    </row>
    <row r="27" spans="2:13" x14ac:dyDescent="0.3">
      <c r="B27" s="48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4"/>
    </row>
    <row r="28" spans="2:13" ht="16.2" thickBot="1" x14ac:dyDescent="0.35">
      <c r="B28" s="48"/>
      <c r="C28" s="49"/>
      <c r="D28" s="49"/>
      <c r="E28" s="49"/>
      <c r="F28" s="49"/>
      <c r="G28" s="49"/>
      <c r="H28" s="53" t="s">
        <v>92</v>
      </c>
      <c r="I28" s="49"/>
      <c r="J28" s="49"/>
      <c r="K28" s="49"/>
      <c r="L28" s="49"/>
      <c r="M28" s="54"/>
    </row>
    <row r="29" spans="2:13" ht="16.8" thickBot="1" x14ac:dyDescent="0.35">
      <c r="B29" s="48"/>
      <c r="C29" s="49"/>
      <c r="D29" s="49"/>
      <c r="E29" s="49"/>
      <c r="F29" s="49"/>
      <c r="G29" s="49"/>
      <c r="H29" s="3" t="s">
        <v>52</v>
      </c>
      <c r="I29" s="5" t="s">
        <v>56</v>
      </c>
      <c r="J29" s="49"/>
      <c r="K29" s="6" t="s">
        <v>1</v>
      </c>
      <c r="L29" s="49"/>
      <c r="M29" s="54"/>
    </row>
    <row r="30" spans="2:13" ht="30" customHeight="1" thickBot="1" x14ac:dyDescent="0.35">
      <c r="B30" s="48"/>
      <c r="C30" s="49"/>
      <c r="D30" s="49"/>
      <c r="E30" s="49"/>
      <c r="F30" s="49"/>
      <c r="G30" s="49"/>
      <c r="H30" s="57"/>
      <c r="I30" s="60"/>
      <c r="J30" s="49"/>
      <c r="K30" s="2" t="str">
        <f>IFERROR(IF(OR(H30="",I30=""),"-",H30*I30),"∄")</f>
        <v>-</v>
      </c>
      <c r="L30" s="49"/>
      <c r="M30" s="54"/>
    </row>
    <row r="31" spans="2:13" x14ac:dyDescent="0.3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4"/>
    </row>
    <row r="32" spans="2:13" ht="16.2" thickBot="1" x14ac:dyDescent="0.35">
      <c r="B32" s="48"/>
      <c r="C32" s="49"/>
      <c r="D32" s="49"/>
      <c r="E32" s="49"/>
      <c r="F32" s="49"/>
      <c r="G32" s="49"/>
      <c r="H32" s="53" t="s">
        <v>93</v>
      </c>
      <c r="I32" s="49"/>
      <c r="J32" s="49"/>
      <c r="K32" s="49"/>
      <c r="L32" s="49"/>
      <c r="M32" s="54"/>
    </row>
    <row r="33" spans="2:13" ht="16.8" thickBot="1" x14ac:dyDescent="0.35">
      <c r="B33" s="48"/>
      <c r="C33" s="49"/>
      <c r="D33" s="49"/>
      <c r="E33" s="49"/>
      <c r="F33" s="49"/>
      <c r="G33" s="49"/>
      <c r="H33" s="3" t="s">
        <v>51</v>
      </c>
      <c r="I33" s="5" t="s">
        <v>56</v>
      </c>
      <c r="J33" s="49"/>
      <c r="K33" s="6" t="s">
        <v>52</v>
      </c>
      <c r="L33" s="49"/>
      <c r="M33" s="54"/>
    </row>
    <row r="34" spans="2:13" ht="30" customHeight="1" thickBot="1" x14ac:dyDescent="0.35">
      <c r="B34" s="48"/>
      <c r="C34" s="49"/>
      <c r="D34" s="49"/>
      <c r="E34" s="49"/>
      <c r="F34" s="49"/>
      <c r="G34" s="49"/>
      <c r="H34" s="57"/>
      <c r="I34" s="60"/>
      <c r="J34" s="49"/>
      <c r="K34" s="2" t="str">
        <f>IFERROR(IF(OR(H34="",I34=""),"-",H34/I34),"∄")</f>
        <v>-</v>
      </c>
      <c r="L34" s="49"/>
      <c r="M34" s="54"/>
    </row>
    <row r="35" spans="2:13" x14ac:dyDescent="0.3"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54"/>
    </row>
    <row r="36" spans="2:13" ht="16.2" thickBot="1" x14ac:dyDescent="0.35">
      <c r="B36" s="48"/>
      <c r="C36" s="49"/>
      <c r="D36" s="49"/>
      <c r="E36" s="49"/>
      <c r="F36" s="49"/>
      <c r="G36" s="49"/>
      <c r="H36" s="53" t="s">
        <v>94</v>
      </c>
      <c r="I36" s="49"/>
      <c r="J36" s="49"/>
      <c r="K36" s="49"/>
      <c r="L36" s="49"/>
      <c r="M36" s="54"/>
    </row>
    <row r="37" spans="2:13" ht="16.8" thickBot="1" x14ac:dyDescent="0.35">
      <c r="B37" s="48"/>
      <c r="C37" s="49"/>
      <c r="D37" s="49"/>
      <c r="E37" s="49"/>
      <c r="F37" s="49"/>
      <c r="G37" s="49"/>
      <c r="H37" s="3" t="s">
        <v>1</v>
      </c>
      <c r="I37" s="5" t="s">
        <v>52</v>
      </c>
      <c r="J37" s="49"/>
      <c r="K37" s="6" t="s">
        <v>56</v>
      </c>
      <c r="L37" s="49"/>
      <c r="M37" s="54"/>
    </row>
    <row r="38" spans="2:13" ht="30" customHeight="1" thickBot="1" x14ac:dyDescent="0.35">
      <c r="B38" s="48"/>
      <c r="C38" s="49"/>
      <c r="D38" s="49"/>
      <c r="E38" s="49"/>
      <c r="F38" s="49"/>
      <c r="G38" s="49"/>
      <c r="H38" s="57"/>
      <c r="I38" s="60"/>
      <c r="J38" s="49"/>
      <c r="K38" s="2" t="str">
        <f>IFERROR(IF(OR(H38="",I38=""),"-",H38/I38),"∄")</f>
        <v>-</v>
      </c>
      <c r="L38" s="49"/>
      <c r="M38" s="54"/>
    </row>
    <row r="39" spans="2:13" x14ac:dyDescent="0.3">
      <c r="B39" s="48"/>
      <c r="C39" s="49"/>
      <c r="D39" s="49"/>
      <c r="E39" s="49"/>
      <c r="F39" s="49"/>
      <c r="G39" s="49"/>
      <c r="H39" s="55"/>
      <c r="I39" s="55"/>
      <c r="J39" s="49"/>
      <c r="K39" s="49"/>
      <c r="L39" s="49"/>
      <c r="M39" s="54"/>
    </row>
    <row r="40" spans="2:13" ht="15" customHeight="1" x14ac:dyDescent="0.3">
      <c r="B40" s="48"/>
      <c r="C40" s="49"/>
      <c r="D40" s="49"/>
      <c r="E40" s="49"/>
      <c r="F40" s="49"/>
      <c r="G40" s="49"/>
      <c r="H40" s="162" t="s">
        <v>58</v>
      </c>
      <c r="I40" s="162"/>
      <c r="J40" s="162"/>
      <c r="K40" s="162"/>
      <c r="L40" s="49"/>
      <c r="M40" s="54"/>
    </row>
    <row r="41" spans="2:13" x14ac:dyDescent="0.3">
      <c r="B41" s="48"/>
      <c r="C41" s="49"/>
      <c r="D41" s="49"/>
      <c r="E41" s="49"/>
      <c r="F41" s="49"/>
      <c r="G41" s="49"/>
      <c r="H41" s="162"/>
      <c r="I41" s="162"/>
      <c r="J41" s="162"/>
      <c r="K41" s="162"/>
      <c r="L41" s="49"/>
      <c r="M41" s="54"/>
    </row>
    <row r="42" spans="2:13" ht="15" thickBot="1" x14ac:dyDescent="0.35"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6"/>
    </row>
  </sheetData>
  <sheetProtection algorithmName="SHA-512" hashValue="szVrS1nPPXMP4uEaJtODOigLwdugKuML5vzeug8WCjoGWmx4i1wUbtKm20+9YbT1uUsjVyy4jeWaFxuv6M4Z9w==" saltValue="IjMMMbWLrVIbpcjZr0HE1A==" spinCount="100000" sheet="1" objects="1" scenarios="1"/>
  <mergeCells count="3">
    <mergeCell ref="B2:J2"/>
    <mergeCell ref="H40:K41"/>
    <mergeCell ref="L2:M2"/>
  </mergeCells>
  <conditionalFormatting sqref="I6 I10 I18 I22 I30 I34">
    <cfRule type="cellIs" dxfId="0" priority="1" operator="lessThan">
      <formula>0</formula>
    </cfRule>
  </conditionalFormatting>
  <hyperlinks>
    <hyperlink ref="L2:M2" location="INICIO!A1" display="← VOLVER"/>
  </hyperlink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INICIO</vt:lpstr>
      <vt:lpstr>1. MRU - Distancias</vt:lpstr>
      <vt:lpstr>2. MRUA - Distancias</vt:lpstr>
      <vt:lpstr>3. MRUA - Velocidades</vt:lpstr>
      <vt:lpstr>4. MCU - Ángulos</vt:lpstr>
      <vt:lpstr>5. MCU - Frecuencias y periodos</vt:lpstr>
      <vt:lpstr>6. MCUA - Ángulos</vt:lpstr>
      <vt:lpstr>7. MCUA - Velocidades</vt:lpstr>
      <vt:lpstr>8. MCU y MCUA - Angul. y 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2019-08-02T23:45:31Z</dcterms:modified>
</cp:coreProperties>
</file>