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J17" i="2"/>
  <c r="J19" i="2" s="1"/>
  <c r="I17" i="2"/>
  <c r="I19" i="2" s="1"/>
  <c r="H17" i="2"/>
  <c r="H19" i="2" s="1"/>
  <c r="G17" i="2"/>
  <c r="G19" i="2" s="1"/>
  <c r="F18" i="2"/>
  <c r="F17" i="2"/>
  <c r="F19" i="2" s="1"/>
  <c r="F16" i="2"/>
  <c r="J15" i="2"/>
  <c r="I15" i="2"/>
  <c r="H15" i="2"/>
  <c r="G15" i="2"/>
  <c r="F15" i="2"/>
  <c r="J14" i="2"/>
  <c r="I14" i="2"/>
  <c r="H14" i="2"/>
  <c r="G14" i="2"/>
  <c r="F14" i="2"/>
  <c r="J41" i="2" l="1"/>
  <c r="I6" i="2"/>
  <c r="H6" i="2"/>
  <c r="G6" i="2"/>
  <c r="F6" i="2"/>
  <c r="J6" i="2"/>
  <c r="M7" i="1"/>
  <c r="M6" i="1"/>
  <c r="M5" i="1"/>
  <c r="M4" i="1"/>
</calcChain>
</file>

<file path=xl/sharedStrings.xml><?xml version="1.0" encoding="utf-8"?>
<sst xmlns="http://schemas.openxmlformats.org/spreadsheetml/2006/main" count="40" uniqueCount="36">
  <si>
    <t>Price</t>
  </si>
  <si>
    <t>Shares</t>
  </si>
  <si>
    <t>MC</t>
  </si>
  <si>
    <t>Cash</t>
  </si>
  <si>
    <t>Debt</t>
  </si>
  <si>
    <t>EV</t>
  </si>
  <si>
    <t>Q415</t>
  </si>
  <si>
    <t>Main</t>
  </si>
  <si>
    <t>Ads</t>
  </si>
  <si>
    <t>Contents</t>
  </si>
  <si>
    <t>Other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</si>
  <si>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</si>
  <si>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</si>
  <si>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</si>
  <si>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</si>
  <si>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</si>
  <si>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</si>
  <si>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</si>
  <si>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</si>
  <si>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</si>
  <si>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</si>
  <si>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</si>
  <si>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Growth</t>
  </si>
  <si>
    <t>Revenue</t>
  </si>
  <si>
    <t>Labor</t>
  </si>
  <si>
    <t>Commission</t>
  </si>
  <si>
    <t>Marketing</t>
  </si>
  <si>
    <t>Depreciation</t>
  </si>
  <si>
    <t>IT</t>
  </si>
  <si>
    <t>Employee Benefits</t>
  </si>
  <si>
    <t>Operating Expenses</t>
  </si>
  <si>
    <t>Operating Income</t>
  </si>
  <si>
    <t>Other Income</t>
  </si>
  <si>
    <t>Pretax Income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</si>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</sst>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workbookViewId="0">
      <selection activeCell="M3" sqref="M3"/>
    </sheetView>
  </sheetViews>
  <sheetFormatPr defaultRowHeight="12.75" x14ac:dyDescent="0.2"/>
  <cols>
    <col min="13" max="13" width="9.7109375" bestFit="1" customWidth="1"/>
  </cols>
  <sheetData>
    <row r="2" spans="12:14" x14ac:dyDescent="0.2">
      <c r="L2" t="s">
        <v>0</v>
      </c>
      <c r="M2" s="1">
        <v>636000</v>
      </c>
    </row>
    <row r="3" spans="12:14" x14ac:dyDescent="0.2">
      <c r="L3" t="s">
        <v>1</v>
      </c>
      <c r="M3" s="1"/>
      <c r="N3" s="2" t="s">
        <v>6</v>
      </c>
    </row>
    <row r="4" spans="12:14" x14ac:dyDescent="0.2">
      <c r="L4" t="s">
        <v>2</v>
      </c>
      <c r="M4" s="1">
        <f>+M2*M3</f>
        <v>0</v>
      </c>
      <c r="N4" s="2"/>
    </row>
    <row r="5" spans="12:14" x14ac:dyDescent="0.2">
      <c r="L5" t="s">
        <v>3</v>
      </c>
      <c r="M5" s="1">
        <f>1745281+389358</f>
        <v>2134639</v>
      </c>
      <c r="N5" s="2" t="s">
        <v>6</v>
      </c>
    </row>
    <row r="6" spans="12:14" x14ac:dyDescent="0.2">
      <c r="L6" t="s">
        <v>4</v>
      </c>
      <c r="M6" s="1">
        <f>104957+150000</f>
        <v>254957</v>
      </c>
      <c r="N6" s="2" t="s">
        <v>6</v>
      </c>
    </row>
    <row r="7" spans="12:14" x14ac:dyDescent="0.2">
      <c r="L7" t="s">
        <v>5</v>
      </c>
      <c r="M7" s="1">
        <f>+M4-M5+M6</f>
        <v>-1879682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9" sqref="J19"/>
    </sheetView>
  </sheetViews>
  <sheetFormatPr defaultRowHeight="12.75" x14ac:dyDescent="0.2"/>
  <cols>
    <col min="2" max="2" width="18.140625" bestFit="1" customWidth="1"/>
    <col min="3" max="21" width="9.140625" style="2"/>
  </cols>
  <sheetData>
    <row r="1" spans="1:21" x14ac:dyDescent="0.2">
      <c r="A1" t="s">
        <v>7</v>
      </c>
    </row>
    <row r="2" spans="1:21" x14ac:dyDescent="0.2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6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21" s="1" customFormat="1" x14ac:dyDescent="0.2">
      <c r="B3" s="1" t="s">
        <v>8</v>
      </c>
      <c r="C3" s="3"/>
      <c r="D3" s="3"/>
      <c r="E3" s="3"/>
      <c r="F3" s="3">
        <v>540210</v>
      </c>
      <c r="G3" s="3">
        <v>529874</v>
      </c>
      <c r="H3" s="3">
        <v>558590</v>
      </c>
      <c r="I3" s="3">
        <v>587041</v>
      </c>
      <c r="J3" s="3">
        <v>646875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s="1" customFormat="1" x14ac:dyDescent="0.2">
      <c r="B4" s="1" t="s">
        <v>9</v>
      </c>
      <c r="C4" s="3"/>
      <c r="D4" s="3"/>
      <c r="E4" s="3"/>
      <c r="F4" s="3">
        <v>192290</v>
      </c>
      <c r="G4" s="3">
        <v>193011</v>
      </c>
      <c r="H4" s="3">
        <v>205986</v>
      </c>
      <c r="I4" s="3">
        <v>235051</v>
      </c>
      <c r="J4" s="3">
        <v>217281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x14ac:dyDescent="0.2">
      <c r="B5" s="1" t="s">
        <v>10</v>
      </c>
      <c r="C5" s="3"/>
      <c r="D5" s="3"/>
      <c r="E5" s="3"/>
      <c r="F5" s="3">
        <v>14341</v>
      </c>
      <c r="G5" s="3">
        <v>17676</v>
      </c>
      <c r="H5" s="3">
        <v>16269</v>
      </c>
      <c r="I5" s="3">
        <v>17627</v>
      </c>
      <c r="J5" s="3">
        <v>25876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4" customFormat="1" x14ac:dyDescent="0.2">
      <c r="B6" s="4" t="s">
        <v>23</v>
      </c>
      <c r="C6" s="5"/>
      <c r="D6" s="5"/>
      <c r="E6" s="5"/>
      <c r="F6" s="5">
        <f t="shared" ref="F6:I6" si="0">SUM(F3:F5)</f>
        <v>746841</v>
      </c>
      <c r="G6" s="5">
        <f t="shared" si="0"/>
        <v>740561</v>
      </c>
      <c r="H6" s="5">
        <f t="shared" si="0"/>
        <v>780845</v>
      </c>
      <c r="I6" s="5">
        <f t="shared" si="0"/>
        <v>839719</v>
      </c>
      <c r="J6" s="5">
        <f>SUM(J3:J5)</f>
        <v>890032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1" customFormat="1" x14ac:dyDescent="0.2">
      <c r="B7" s="1" t="s">
        <v>24</v>
      </c>
      <c r="C7" s="3"/>
      <c r="D7" s="3"/>
      <c r="E7" s="3"/>
      <c r="F7" s="3">
        <v>140626</v>
      </c>
      <c r="G7" s="3">
        <v>163175</v>
      </c>
      <c r="H7" s="3">
        <v>182934</v>
      </c>
      <c r="I7" s="3">
        <v>191611</v>
      </c>
      <c r="J7" s="3">
        <v>199773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s="1" customFormat="1" x14ac:dyDescent="0.2">
      <c r="B8" s="1" t="s">
        <v>25</v>
      </c>
      <c r="C8" s="3"/>
      <c r="D8" s="3"/>
      <c r="E8" s="3"/>
      <c r="F8" s="3">
        <v>208481</v>
      </c>
      <c r="G8" s="3">
        <v>197561</v>
      </c>
      <c r="H8" s="3">
        <v>222872</v>
      </c>
      <c r="I8" s="3">
        <v>244465</v>
      </c>
      <c r="J8" s="3">
        <v>257673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s="1" customFormat="1" x14ac:dyDescent="0.2">
      <c r="B9" s="1" t="s">
        <v>26</v>
      </c>
      <c r="C9" s="3"/>
      <c r="D9" s="3"/>
      <c r="E9" s="3"/>
      <c r="F9" s="3">
        <v>77986</v>
      </c>
      <c r="G9" s="3">
        <v>67526</v>
      </c>
      <c r="H9" s="3">
        <v>86748</v>
      </c>
      <c r="I9" s="3">
        <v>76053</v>
      </c>
      <c r="J9" s="3">
        <v>84061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s="1" customFormat="1" x14ac:dyDescent="0.2">
      <c r="B10" s="1" t="s">
        <v>27</v>
      </c>
      <c r="C10" s="3"/>
      <c r="D10" s="3"/>
      <c r="E10" s="3"/>
      <c r="F10" s="3">
        <v>37078</v>
      </c>
      <c r="G10" s="3">
        <v>37534</v>
      </c>
      <c r="H10" s="3">
        <v>38967</v>
      </c>
      <c r="I10" s="3">
        <v>39221</v>
      </c>
      <c r="J10" s="3">
        <v>40262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s="1" customFormat="1" x14ac:dyDescent="0.2">
      <c r="B11" s="1" t="s">
        <v>28</v>
      </c>
      <c r="C11" s="3"/>
      <c r="D11" s="3"/>
      <c r="E11" s="3"/>
      <c r="F11" s="3">
        <v>26896</v>
      </c>
      <c r="G11" s="3">
        <v>24615</v>
      </c>
      <c r="H11" s="3">
        <v>25132</v>
      </c>
      <c r="I11" s="3">
        <v>26777</v>
      </c>
      <c r="J11" s="3">
        <v>27575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s="1" customFormat="1" x14ac:dyDescent="0.2">
      <c r="B12" s="1" t="s">
        <v>29</v>
      </c>
      <c r="C12" s="3"/>
      <c r="D12" s="3"/>
      <c r="E12" s="3"/>
      <c r="F12" s="3">
        <v>17825</v>
      </c>
      <c r="G12" s="3">
        <v>18494</v>
      </c>
      <c r="H12" s="3">
        <v>18996</v>
      </c>
      <c r="I12" s="3">
        <v>19804</v>
      </c>
      <c r="J12" s="3">
        <v>21432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s="1" customFormat="1" x14ac:dyDescent="0.2">
      <c r="B13" s="1" t="s">
        <v>10</v>
      </c>
      <c r="C13" s="3"/>
      <c r="D13" s="3"/>
      <c r="E13" s="3"/>
      <c r="F13" s="3">
        <v>44095</v>
      </c>
      <c r="G13" s="3">
        <v>39701</v>
      </c>
      <c r="H13" s="3">
        <v>38036</v>
      </c>
      <c r="I13" s="3">
        <v>42259</v>
      </c>
      <c r="J13" s="3">
        <v>55697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s="1" customFormat="1" x14ac:dyDescent="0.2">
      <c r="B14" s="1" t="s">
        <v>30</v>
      </c>
      <c r="C14" s="3"/>
      <c r="D14" s="3"/>
      <c r="E14" s="3"/>
      <c r="F14" s="3">
        <f>SUM(F7:F13)</f>
        <v>552987</v>
      </c>
      <c r="G14" s="3">
        <f t="shared" ref="G14:J14" si="1">SUM(G7:G13)</f>
        <v>548606</v>
      </c>
      <c r="H14" s="3">
        <f t="shared" si="1"/>
        <v>613685</v>
      </c>
      <c r="I14" s="3">
        <f t="shared" si="1"/>
        <v>640190</v>
      </c>
      <c r="J14" s="3">
        <f t="shared" si="1"/>
        <v>686473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s="1" customFormat="1" x14ac:dyDescent="0.2">
      <c r="B15" s="1" t="s">
        <v>31</v>
      </c>
      <c r="C15" s="3"/>
      <c r="D15" s="3"/>
      <c r="E15" s="3"/>
      <c r="F15" s="3">
        <f>F6-F14</f>
        <v>193854</v>
      </c>
      <c r="G15" s="3">
        <f t="shared" ref="G15:J15" si="2">G6-G14</f>
        <v>191955</v>
      </c>
      <c r="H15" s="3">
        <f t="shared" si="2"/>
        <v>167160</v>
      </c>
      <c r="I15" s="3">
        <f t="shared" si="2"/>
        <v>199529</v>
      </c>
      <c r="J15" s="3">
        <f t="shared" si="2"/>
        <v>203559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s="1" customFormat="1" x14ac:dyDescent="0.2">
      <c r="B16" s="1" t="s">
        <v>32</v>
      </c>
      <c r="C16" s="3"/>
      <c r="D16" s="3"/>
      <c r="E16" s="3"/>
      <c r="F16" s="3">
        <f>6382+25686+609+7793-25980-9039-1182</f>
        <v>4269</v>
      </c>
      <c r="G16" s="3">
        <f>28580+19247+181-6612-9053-1059</f>
        <v>31284</v>
      </c>
      <c r="H16" s="3">
        <f>15248+26321+3585-30246-20282-435</f>
        <v>-5809</v>
      </c>
      <c r="I16" s="3">
        <f>17326+14215+662-22777-17965-1480</f>
        <v>-10019</v>
      </c>
      <c r="J16" s="3">
        <f>-126+7688+541-71023-6088-353</f>
        <v>-69361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 s="1" customFormat="1" x14ac:dyDescent="0.2">
      <c r="B17" s="1" t="s">
        <v>33</v>
      </c>
      <c r="C17" s="3"/>
      <c r="D17" s="3"/>
      <c r="E17" s="3"/>
      <c r="F17" s="3">
        <f>+F15+F16</f>
        <v>198123</v>
      </c>
      <c r="G17" s="3">
        <f t="shared" ref="G17:J17" si="3">+G15+G16</f>
        <v>223239</v>
      </c>
      <c r="H17" s="3">
        <f t="shared" si="3"/>
        <v>161351</v>
      </c>
      <c r="I17" s="3">
        <f t="shared" si="3"/>
        <v>189510</v>
      </c>
      <c r="J17" s="3">
        <f t="shared" si="3"/>
        <v>134198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 s="1" customFormat="1" x14ac:dyDescent="0.2">
      <c r="B18" s="1" t="s">
        <v>34</v>
      </c>
      <c r="C18" s="3"/>
      <c r="D18" s="3"/>
      <c r="E18" s="3"/>
      <c r="F18" s="3">
        <f>67719-923</f>
        <v>66796</v>
      </c>
      <c r="G18" s="3">
        <v>88684</v>
      </c>
      <c r="H18" s="3">
        <v>37264</v>
      </c>
      <c r="I18" s="3">
        <v>72663</v>
      </c>
      <c r="J18" s="3">
        <v>-7300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s="1" customFormat="1" x14ac:dyDescent="0.2">
      <c r="B19" s="1" t="s">
        <v>35</v>
      </c>
      <c r="C19" s="3"/>
      <c r="D19" s="3"/>
      <c r="E19" s="3"/>
      <c r="F19" s="3">
        <f>+F17-F18</f>
        <v>131327</v>
      </c>
      <c r="G19" s="3">
        <f t="shared" ref="G19:J19" si="4">+G17-G18</f>
        <v>134555</v>
      </c>
      <c r="H19" s="3">
        <f t="shared" si="4"/>
        <v>124087</v>
      </c>
      <c r="I19" s="3">
        <f t="shared" si="4"/>
        <v>116847</v>
      </c>
      <c r="J19" s="3">
        <f t="shared" si="4"/>
        <v>141498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41" spans="2:10" x14ac:dyDescent="0.2">
      <c r="B41" t="s">
        <v>22</v>
      </c>
      <c r="J41" s="6">
        <f>J6/F6-1</f>
        <v>0.19172889544093064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2016-04-02T16:49:03Z</dcterms:created>
  <dcterms:modified xsi:type="dcterms:W3CDTF">2016-04-02T16:57:59Z</dcterms:modified>
</cp:coreProperties>
</file>