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Models\"/>
    </mc:Choice>
  </mc:AlternateContent>
  <bookViews>
    <workbookView xWindow="0" yWindow="0" windowWidth="28800" windowHeight="11835"/>
  </bookViews>
  <sheets>
    <sheet name="Main" sheetId="2" r:id="rId1"/>
    <sheet name="Quarterly call" sheetId="3" r:id="rId2"/>
  </sheets>
  <calcPr calcId="152511"/>
</workbook>
</file>

<file path=xl/calcChain.xml><?xml version="1.0" encoding="utf-8"?>
<calcChain xmlns="http://schemas.openxmlformats.org/spreadsheetml/2006/main">
  <c r="M35" i="2" l="1"/>
  <c r="M30" i="2"/>
  <c r="K5" i="2"/>
  <c r="K3" i="2"/>
  <c r="M24" i="2" l="1"/>
  <c r="K15" i="2"/>
  <c r="K14" i="2"/>
  <c r="K11" i="2"/>
  <c r="K13" i="2" s="1"/>
  <c r="K16" i="2" l="1"/>
  <c r="K4" i="2"/>
  <c r="K7" i="2" l="1"/>
</calcChain>
</file>

<file path=xl/sharedStrings.xml><?xml version="1.0" encoding="utf-8"?>
<sst xmlns="http://schemas.openxmlformats.org/spreadsheetml/2006/main" count="205" uniqueCount="154">
  <si>
    <t>Shares</t>
  </si>
  <si>
    <t>Q413</t>
  </si>
  <si>
    <t>Name</t>
  </si>
  <si>
    <t>Indication</t>
  </si>
  <si>
    <t>Approval</t>
  </si>
  <si>
    <t>Economics</t>
  </si>
  <si>
    <t>Mechanism</t>
  </si>
  <si>
    <t>Competition</t>
  </si>
  <si>
    <t>IP</t>
  </si>
  <si>
    <t>Price</t>
  </si>
  <si>
    <t>Cash</t>
  </si>
  <si>
    <t>Debt</t>
  </si>
  <si>
    <t>EV</t>
  </si>
  <si>
    <t>Approved</t>
  </si>
  <si>
    <t>MC</t>
  </si>
  <si>
    <t>Revenue</t>
  </si>
  <si>
    <t>Total</t>
  </si>
  <si>
    <t>Press Releases</t>
  </si>
  <si>
    <t>Price HKD</t>
  </si>
  <si>
    <t>MC HKD</t>
  </si>
  <si>
    <t>Cash HKD</t>
  </si>
  <si>
    <t>Debt HKD</t>
  </si>
  <si>
    <t>EV HKD</t>
  </si>
  <si>
    <t>HKD fx</t>
  </si>
  <si>
    <t>Injections</t>
  </si>
  <si>
    <t>Soft capsules</t>
  </si>
  <si>
    <t>Granules</t>
  </si>
  <si>
    <t>Other products</t>
  </si>
  <si>
    <t>Xiesaitong Dripping Pills</t>
  </si>
  <si>
    <t>Banlangen Chewing Tablets</t>
  </si>
  <si>
    <t>Xuanmai Ganjie Lozenges</t>
  </si>
  <si>
    <t>Liuwei Dihuang Wan</t>
  </si>
  <si>
    <t>Jianyang Tablets</t>
  </si>
  <si>
    <t>Naolibao Wan</t>
  </si>
  <si>
    <t>Yishen Jianyao Oral Liquid</t>
  </si>
  <si>
    <t>BEISI (Ibuprofen Oral Liquid)</t>
  </si>
  <si>
    <t>Aspirin Tablets</t>
  </si>
  <si>
    <t>Shenmai Injection</t>
  </si>
  <si>
    <t>Qingkailing Injection</t>
  </si>
  <si>
    <t>Huangqi Injection</t>
  </si>
  <si>
    <t>Shuxiening Injection</t>
  </si>
  <si>
    <t>Guanxinning Injection</t>
  </si>
  <si>
    <t>Dengzhanhuasu Injection</t>
  </si>
  <si>
    <t xml:space="preserve">Safflower Injection </t>
  </si>
  <si>
    <t xml:space="preserve">Xiangdan Injection </t>
  </si>
  <si>
    <t>Yinzhihuang Injection</t>
  </si>
  <si>
    <t>Potassium Aspartate and Magenium Aspartstse Injection</t>
  </si>
  <si>
    <t>Wufu Xinnaoqing Soft Capsules</t>
  </si>
  <si>
    <t>Huoxiang Zhengqi Soft Capsules</t>
  </si>
  <si>
    <t>Qingkailing Soft Capsules</t>
  </si>
  <si>
    <t>Jiangzhi Tongluo Soft Capsules</t>
  </si>
  <si>
    <t>Coryza Soft Capsules</t>
  </si>
  <si>
    <t>Longdan Xiegan Soft Capsules</t>
  </si>
  <si>
    <t>Compound Trivitamin and Linolic Acid Soft Capsules</t>
  </si>
  <si>
    <t>Vitamin E Soft Capsules</t>
  </si>
  <si>
    <t xml:space="preserve">Tongmai Granules </t>
  </si>
  <si>
    <t xml:space="preserve">Yening Granules </t>
  </si>
  <si>
    <t xml:space="preserve">Cefalexin Granules </t>
  </si>
  <si>
    <t>Xiao'er Qingfei Huatan Granules</t>
  </si>
  <si>
    <t>Xiao'er Huatan Zhike Granules</t>
  </si>
  <si>
    <t>Pediatric Paracetamol Artifical Cow-bezoar and Chlorphenamine Maleate Granules</t>
  </si>
  <si>
    <t>Shujin Tongluo Granules</t>
  </si>
  <si>
    <t>Pediatric Paracetamol and Amantadine Hydrochloride Granules</t>
  </si>
  <si>
    <t>Liyan Jiedu Granules</t>
  </si>
  <si>
    <t>Jieyu Anshen Granules</t>
  </si>
  <si>
    <t>Banlangen Granules</t>
  </si>
  <si>
    <t>Ganmao Qingre Granules</t>
  </si>
  <si>
    <t>Zinc Gluconate Granules</t>
  </si>
  <si>
    <t>Compound Paracetamol and Chlorphenamine Maleate Granules</t>
  </si>
  <si>
    <t>coronary heart disease, viral cardiac muscle inflammation</t>
  </si>
  <si>
    <t>fever and dizziness, hepatitis</t>
  </si>
  <si>
    <t>viral cardiac muscle inflammation, spleen</t>
  </si>
  <si>
    <t>cardiac-cerebral vascular diseases, coronary heart disease</t>
  </si>
  <si>
    <t>expand blood vessels and improve micro-circulation</t>
  </si>
  <si>
    <t xml:space="preserve">removes obstruction of channels, strengthens spleen </t>
  </si>
  <si>
    <t>removes obstruction of channels, promotes restoration of consciousness</t>
  </si>
  <si>
    <t>promotes production of body fluid, improves pulse condition</t>
  </si>
  <si>
    <t>promotes blood circulation and removes blood stasis</t>
  </si>
  <si>
    <t>coronary heart diseases and angina pectoris</t>
  </si>
  <si>
    <t>activates blood and eliminates blood stasis</t>
  </si>
  <si>
    <t>coronary heart disease, angina pectoris and apoplexy sequela</t>
  </si>
  <si>
    <t>occlusive cerebral blood vessels diseases, coronary heart diseases</t>
  </si>
  <si>
    <t>angina pectoris, miocardial infarction</t>
  </si>
  <si>
    <t>expands blood vessels, increases blood flowing volume</t>
  </si>
  <si>
    <t>jaundice, full and painful chest, nausea and vomit, hepatitis</t>
  </si>
  <si>
    <t>clears heat and toxic material</t>
  </si>
  <si>
    <t xml:space="preserve">arrhythmia, virus hepatitis, hepatocirrhosis and hepatic encephalopathy </t>
  </si>
  <si>
    <t>electrolytes</t>
  </si>
  <si>
    <t>atherosclerosis, hypertension, hyperlipemia, coronary heart diseases</t>
  </si>
  <si>
    <t>lowers cholesterol, triglyceride</t>
  </si>
  <si>
    <t xml:space="preserve">dizziness, abdominal pain, diarrhea </t>
  </si>
  <si>
    <t>Antipyretic sedative, antiemetic, anlidiarrheic</t>
  </si>
  <si>
    <t>persistent fever, irritability, swollen and sore throat</t>
  </si>
  <si>
    <t>clears away heat and toxins</t>
  </si>
  <si>
    <t xml:space="preserve">hyperlipaemia </t>
  </si>
  <si>
    <t>promotes blood circulation</t>
  </si>
  <si>
    <t>disperses wind and heat</t>
  </si>
  <si>
    <t>headache and fever</t>
  </si>
  <si>
    <t>dizziness, tinnitus and deafness</t>
  </si>
  <si>
    <t>clears damp heat of liver and gall</t>
  </si>
  <si>
    <t>atherosclerosis</t>
  </si>
  <si>
    <t>cardiac cerebral vascular diseases, habitual abortion and sterility</t>
  </si>
  <si>
    <t xml:space="preserve">rapid breathing, cough </t>
  </si>
  <si>
    <t>clears away heat and reduces phlegm</t>
  </si>
  <si>
    <t>children's cough and bronchitis</t>
  </si>
  <si>
    <t>resolves phlem</t>
  </si>
  <si>
    <t>fever, headache, stuffy and running nose</t>
  </si>
  <si>
    <t>cervical spondylosis with manifestation of dizziness, headache, distending pain, deaf and tinnitus</t>
  </si>
  <si>
    <t xml:space="preserve">nourishes the liver, reinforce the kidney and activates blood </t>
  </si>
  <si>
    <t>cold, flu</t>
  </si>
  <si>
    <t>swollen and sore throat, fever and cough</t>
  </si>
  <si>
    <t>cardiac cerebral vascular diseases, arteriosclerosis, cerebral thrombus</t>
  </si>
  <si>
    <t>activates blood and removes obstruction of channels</t>
  </si>
  <si>
    <t>antiseptic, antivirotic, antipyretic, antiphlogirstic</t>
  </si>
  <si>
    <t>dysphoria, anxiety, insomnia</t>
  </si>
  <si>
    <t>soothes liver and removes anxiety</t>
  </si>
  <si>
    <t>flu</t>
  </si>
  <si>
    <t>colds with headache</t>
  </si>
  <si>
    <t>dispels wind-cold, reduces diaphoresis and removes heat</t>
  </si>
  <si>
    <t xml:space="preserve">stunt, innutrition, anorexia, recrudescent mouth ulcer </t>
  </si>
  <si>
    <t>replenishes Zinc levels</t>
  </si>
  <si>
    <t>neurasthenia, insomnia, dizziness</t>
  </si>
  <si>
    <t>acute parotitis, tympanitis, sinusitis, bronchitis and pneumonia</t>
  </si>
  <si>
    <t>Cephalexin hydrate</t>
  </si>
  <si>
    <t xml:space="preserve">stuffy nose, headache, sore throat </t>
  </si>
  <si>
    <t>Paracetamol, Chlorphenamine Maleates</t>
  </si>
  <si>
    <t>stasis of cerebral channels, numbness of chest, heartache</t>
  </si>
  <si>
    <t xml:space="preserve">eliminate blood stasis, remove obstruction of channels </t>
  </si>
  <si>
    <t xml:space="preserve">eliminate blood stasis, removes obstruction of channels </t>
  </si>
  <si>
    <t>dry mouth and nose, swollen and sore throat</t>
  </si>
  <si>
    <t>dizziness and vertigo</t>
  </si>
  <si>
    <t>asynodia and premature ejaculation</t>
  </si>
  <si>
    <t>neurasthenia</t>
  </si>
  <si>
    <t>lumbago due to cold-dampness and weak kidney</t>
  </si>
  <si>
    <t>child fever, acute inflammation of upper respiratory tract</t>
  </si>
  <si>
    <t>Ibuprofen</t>
  </si>
  <si>
    <t>preventing formation of thrombus</t>
  </si>
  <si>
    <t>Aspirin</t>
  </si>
  <si>
    <t>none</t>
  </si>
  <si>
    <t xml:space="preserve">capacity is enough for coming 5 years requirement </t>
  </si>
  <si>
    <t>Gross margin improved due to:</t>
  </si>
  <si>
    <t>- Higher production yield with better technology and Higher standards</t>
  </si>
  <si>
    <t xml:space="preserve">- Lower purchase costs with established GAP Bases, less impact from herb costs fluctuation </t>
  </si>
  <si>
    <t xml:space="preserve">- Adjusted product mix with more high margin products </t>
  </si>
  <si>
    <t xml:space="preserve">- Reinforced corporate management controls with implementation of benchmarking </t>
  </si>
  <si>
    <t>Q4:13 Earnings Presentation</t>
  </si>
  <si>
    <t>Has renowned research institutes in United States and Australia</t>
  </si>
  <si>
    <t>11 new projects in 2013:  5 new drug projects and 6 health products</t>
  </si>
  <si>
    <t>17 patent applications in 2013: 9 invention patents and 1 PCT( Patent Cooperation Treaty ) patent application</t>
  </si>
  <si>
    <t>Cardiovascular</t>
  </si>
  <si>
    <t>Anti-viral</t>
  </si>
  <si>
    <t>Other</t>
  </si>
  <si>
    <t>OTC</t>
  </si>
  <si>
    <t>Prescription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</si>
</sst>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0" xfId="0" applyFont="1" applyFill="1"/>
    <xf numFmtId="4" fontId="1" fillId="2" borderId="0" xfId="0" applyNumberFormat="1" applyFont="1" applyFill="1"/>
    <xf numFmtId="3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2" fillId="2" borderId="0" xfId="0" applyFont="1" applyFill="1"/>
    <xf numFmtId="0" fontId="5" fillId="2" borderId="0" xfId="0" applyFont="1" applyFill="1"/>
    <xf numFmtId="0" fontId="4" fillId="2" borderId="0" xfId="1" applyFont="1" applyFill="1" applyAlignment="1" applyProtection="1"/>
    <xf numFmtId="14" fontId="1" fillId="2" borderId="0" xfId="0" applyNumberFormat="1" applyFont="1" applyFill="1"/>
    <xf numFmtId="16" fontId="1" fillId="2" borderId="0" xfId="0" applyNumberFormat="1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4" fillId="2" borderId="10" xfId="1" applyFont="1" applyFill="1" applyBorder="1" applyAlignment="1" applyProtection="1"/>
    <xf numFmtId="0" fontId="1" fillId="2" borderId="11" xfId="0" applyFont="1" applyFill="1" applyBorder="1"/>
    <xf numFmtId="9" fontId="1" fillId="2" borderId="0" xfId="0" applyNumberFormat="1" applyFont="1" applyFill="1"/>
    <xf numFmtId="3" fontId="1" fillId="2" borderId="7" xfId="0" applyNumberFormat="1" applyFont="1" applyFill="1" applyBorder="1"/>
    <xf numFmtId="9" fontId="1" fillId="2" borderId="7" xfId="0" applyNumberFormat="1" applyFont="1" applyFill="1" applyBorder="1"/>
    <xf numFmtId="14" fontId="1" fillId="2" borderId="0" xfId="0" applyNumberFormat="1" applyFont="1" applyFill="1" applyAlignment="1">
      <alignment horizontal="left"/>
    </xf>
    <xf numFmtId="0" fontId="1" fillId="2" borderId="0" xfId="0" quotePrefix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71"/>
  <sheetViews>
    <sheetView tabSelected="1" topLeftCell="A12" workbookViewId="0">
      <selection activeCell="F22" sqref="F22"/>
    </sheetView>
  </sheetViews>
  <sheetFormatPr defaultRowHeight="12.75" x14ac:dyDescent="0.2"/>
  <cols>
    <col min="1" max="1" width="3.28515625" style="10" customWidth="1"/>
    <col min="2" max="2" width="62.140625" style="10" customWidth="1"/>
    <col min="3" max="3" width="34.28515625" style="10" bestFit="1" customWidth="1"/>
    <col min="4" max="4" width="15" style="10" customWidth="1"/>
    <col min="5" max="5" width="11.28515625" style="10" customWidth="1"/>
    <col min="6" max="6" width="42.42578125" style="10" bestFit="1" customWidth="1"/>
    <col min="7" max="7" width="12.85546875" style="10" customWidth="1"/>
    <col min="8" max="8" width="14.42578125" style="10" bestFit="1" customWidth="1"/>
    <col min="9" max="9" width="9.140625" style="10"/>
    <col min="10" max="10" width="9.42578125" style="10" bestFit="1" customWidth="1"/>
    <col min="11" max="11" width="7.5703125" style="10" bestFit="1" customWidth="1"/>
    <col min="12" max="12" width="5.85546875" style="10" bestFit="1" customWidth="1"/>
    <col min="13" max="16384" width="9.140625" style="10"/>
  </cols>
  <sheetData>
    <row r="2" spans="2:12" x14ac:dyDescent="0.2"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J2" s="10" t="s">
        <v>18</v>
      </c>
      <c r="K2" s="11">
        <v>13.22</v>
      </c>
      <c r="L2" s="18"/>
    </row>
    <row r="3" spans="2:12" x14ac:dyDescent="0.2">
      <c r="B3" s="19" t="s">
        <v>37</v>
      </c>
      <c r="C3" s="20" t="s">
        <v>69</v>
      </c>
      <c r="D3" s="20" t="s">
        <v>13</v>
      </c>
      <c r="E3" s="21"/>
      <c r="F3" s="20" t="s">
        <v>76</v>
      </c>
      <c r="G3" s="20"/>
      <c r="H3" s="22"/>
      <c r="J3" s="10" t="s">
        <v>0</v>
      </c>
      <c r="K3" s="12">
        <f>827+28.5</f>
        <v>855.5</v>
      </c>
      <c r="L3" s="13" t="s">
        <v>1</v>
      </c>
    </row>
    <row r="4" spans="2:12" x14ac:dyDescent="0.2">
      <c r="B4" s="6" t="s">
        <v>38</v>
      </c>
      <c r="C4" s="4" t="s">
        <v>70</v>
      </c>
      <c r="D4" s="4" t="s">
        <v>13</v>
      </c>
      <c r="E4" s="4"/>
      <c r="F4" s="4" t="s">
        <v>75</v>
      </c>
      <c r="G4" s="4"/>
      <c r="H4" s="5"/>
      <c r="J4" s="10" t="s">
        <v>19</v>
      </c>
      <c r="K4" s="12">
        <f>K3*K2</f>
        <v>11309.710000000001</v>
      </c>
    </row>
    <row r="5" spans="2:12" x14ac:dyDescent="0.2">
      <c r="B5" s="6" t="s">
        <v>39</v>
      </c>
      <c r="C5" s="4" t="s">
        <v>71</v>
      </c>
      <c r="D5" s="4" t="s">
        <v>13</v>
      </c>
      <c r="E5" s="4"/>
      <c r="F5" s="4" t="s">
        <v>74</v>
      </c>
      <c r="G5" s="4"/>
      <c r="H5" s="5"/>
      <c r="J5" s="10" t="s">
        <v>20</v>
      </c>
      <c r="K5" s="12">
        <f>2291.905+538.69</f>
        <v>2830.5950000000003</v>
      </c>
      <c r="L5" s="13" t="s">
        <v>1</v>
      </c>
    </row>
    <row r="6" spans="2:12" x14ac:dyDescent="0.2">
      <c r="B6" s="6" t="s">
        <v>40</v>
      </c>
      <c r="C6" s="4" t="s">
        <v>72</v>
      </c>
      <c r="D6" s="4" t="s">
        <v>13</v>
      </c>
      <c r="E6" s="4"/>
      <c r="F6" s="4" t="s">
        <v>73</v>
      </c>
      <c r="G6" s="4"/>
      <c r="H6" s="5"/>
      <c r="J6" s="8" t="s">
        <v>21</v>
      </c>
      <c r="K6" s="24">
        <v>527</v>
      </c>
      <c r="L6" s="13" t="s">
        <v>1</v>
      </c>
    </row>
    <row r="7" spans="2:12" x14ac:dyDescent="0.2">
      <c r="B7" s="6" t="s">
        <v>41</v>
      </c>
      <c r="C7" s="4" t="s">
        <v>78</v>
      </c>
      <c r="D7" s="4" t="s">
        <v>13</v>
      </c>
      <c r="E7" s="4"/>
      <c r="F7" s="4" t="s">
        <v>77</v>
      </c>
      <c r="G7" s="4"/>
      <c r="H7" s="5"/>
      <c r="J7" s="10" t="s">
        <v>22</v>
      </c>
      <c r="K7" s="12">
        <f>K4-K5+K6</f>
        <v>9006.1150000000016</v>
      </c>
    </row>
    <row r="8" spans="2:12" x14ac:dyDescent="0.2">
      <c r="B8" s="6" t="s">
        <v>42</v>
      </c>
      <c r="C8" s="4" t="s">
        <v>80</v>
      </c>
      <c r="D8" s="4" t="s">
        <v>13</v>
      </c>
      <c r="E8" s="4"/>
      <c r="F8" s="4" t="s">
        <v>79</v>
      </c>
      <c r="G8" s="4"/>
      <c r="H8" s="5"/>
      <c r="K8" s="12"/>
    </row>
    <row r="9" spans="2:12" x14ac:dyDescent="0.2">
      <c r="B9" s="6" t="s">
        <v>43</v>
      </c>
      <c r="C9" s="4" t="s">
        <v>81</v>
      </c>
      <c r="D9" s="4" t="s">
        <v>13</v>
      </c>
      <c r="E9" s="4"/>
      <c r="F9" s="4" t="s">
        <v>79</v>
      </c>
      <c r="G9" s="4"/>
      <c r="H9" s="5"/>
      <c r="J9" s="15" t="s">
        <v>23</v>
      </c>
      <c r="K9" s="10">
        <v>7.7511200000000002</v>
      </c>
    </row>
    <row r="10" spans="2:12" x14ac:dyDescent="0.2">
      <c r="B10" s="6" t="s">
        <v>44</v>
      </c>
      <c r="C10" s="4" t="s">
        <v>82</v>
      </c>
      <c r="D10" s="4" t="s">
        <v>13</v>
      </c>
      <c r="E10" s="4"/>
      <c r="F10" s="4" t="s">
        <v>83</v>
      </c>
      <c r="G10" s="4"/>
      <c r="H10" s="5"/>
    </row>
    <row r="11" spans="2:12" x14ac:dyDescent="0.2">
      <c r="B11" s="6" t="s">
        <v>45</v>
      </c>
      <c r="C11" s="4" t="s">
        <v>84</v>
      </c>
      <c r="D11" s="4" t="s">
        <v>13</v>
      </c>
      <c r="E11" s="4"/>
      <c r="F11" s="4" t="s">
        <v>85</v>
      </c>
      <c r="G11" s="4"/>
      <c r="H11" s="5"/>
      <c r="J11" s="10" t="s">
        <v>9</v>
      </c>
      <c r="K11" s="11">
        <f>K2/K9</f>
        <v>1.7055599706881071</v>
      </c>
    </row>
    <row r="12" spans="2:12" x14ac:dyDescent="0.2">
      <c r="B12" s="6" t="s">
        <v>46</v>
      </c>
      <c r="C12" s="4" t="s">
        <v>86</v>
      </c>
      <c r="D12" s="4" t="s">
        <v>13</v>
      </c>
      <c r="E12" s="4"/>
      <c r="F12" s="4" t="s">
        <v>87</v>
      </c>
      <c r="G12" s="4"/>
      <c r="H12" s="5"/>
      <c r="J12" s="10" t="s">
        <v>0</v>
      </c>
      <c r="K12" s="12">
        <v>456.57400000000001</v>
      </c>
    </row>
    <row r="13" spans="2:12" x14ac:dyDescent="0.2">
      <c r="B13" s="6" t="s">
        <v>47</v>
      </c>
      <c r="C13" s="4" t="s">
        <v>88</v>
      </c>
      <c r="D13" s="4" t="s">
        <v>13</v>
      </c>
      <c r="E13" s="4"/>
      <c r="F13" s="4" t="s">
        <v>89</v>
      </c>
      <c r="G13" s="4"/>
      <c r="H13" s="5"/>
      <c r="J13" s="10" t="s">
        <v>14</v>
      </c>
      <c r="K13" s="12">
        <f>K12*K11</f>
        <v>778.71433805695176</v>
      </c>
    </row>
    <row r="14" spans="2:12" x14ac:dyDescent="0.2">
      <c r="B14" s="6" t="s">
        <v>48</v>
      </c>
      <c r="C14" s="4" t="s">
        <v>90</v>
      </c>
      <c r="D14" s="4" t="s">
        <v>13</v>
      </c>
      <c r="E14" s="4"/>
      <c r="F14" s="4" t="s">
        <v>91</v>
      </c>
      <c r="G14" s="4"/>
      <c r="H14" s="5"/>
      <c r="J14" s="10" t="s">
        <v>10</v>
      </c>
      <c r="K14" s="12">
        <f>K5/K9</f>
        <v>365.18528935173242</v>
      </c>
    </row>
    <row r="15" spans="2:12" x14ac:dyDescent="0.2">
      <c r="B15" s="6" t="s">
        <v>49</v>
      </c>
      <c r="C15" s="4" t="s">
        <v>92</v>
      </c>
      <c r="D15" s="4" t="s">
        <v>13</v>
      </c>
      <c r="E15" s="4"/>
      <c r="F15" s="4" t="s">
        <v>93</v>
      </c>
      <c r="G15" s="4"/>
      <c r="H15" s="5"/>
      <c r="J15" s="8" t="s">
        <v>11</v>
      </c>
      <c r="K15" s="24">
        <f>K6/K9</f>
        <v>67.99017432319458</v>
      </c>
    </row>
    <row r="16" spans="2:12" x14ac:dyDescent="0.2">
      <c r="B16" s="6" t="s">
        <v>50</v>
      </c>
      <c r="C16" s="4" t="s">
        <v>94</v>
      </c>
      <c r="D16" s="4" t="s">
        <v>13</v>
      </c>
      <c r="E16" s="4"/>
      <c r="F16" s="4" t="s">
        <v>95</v>
      </c>
      <c r="G16" s="4"/>
      <c r="H16" s="5"/>
      <c r="J16" s="10" t="s">
        <v>12</v>
      </c>
      <c r="K16" s="12">
        <f>K13-K14+K15</f>
        <v>481.51922302841393</v>
      </c>
    </row>
    <row r="17" spans="2:13" x14ac:dyDescent="0.2">
      <c r="B17" s="6" t="s">
        <v>51</v>
      </c>
      <c r="C17" s="4" t="s">
        <v>97</v>
      </c>
      <c r="D17" s="4" t="s">
        <v>13</v>
      </c>
      <c r="E17" s="4"/>
      <c r="F17" s="4" t="s">
        <v>96</v>
      </c>
      <c r="G17" s="4"/>
      <c r="H17" s="5"/>
      <c r="K17" s="12"/>
    </row>
    <row r="18" spans="2:13" x14ac:dyDescent="0.2">
      <c r="B18" s="6" t="s">
        <v>52</v>
      </c>
      <c r="C18" s="4" t="s">
        <v>98</v>
      </c>
      <c r="D18" s="4" t="s">
        <v>13</v>
      </c>
      <c r="E18" s="4"/>
      <c r="F18" s="4" t="s">
        <v>99</v>
      </c>
      <c r="G18" s="4"/>
      <c r="H18" s="5"/>
      <c r="K18" s="12"/>
    </row>
    <row r="19" spans="2:13" x14ac:dyDescent="0.2">
      <c r="B19" s="6" t="s">
        <v>53</v>
      </c>
      <c r="C19" s="4" t="s">
        <v>100</v>
      </c>
      <c r="D19" s="4" t="s">
        <v>13</v>
      </c>
      <c r="E19" s="4"/>
      <c r="F19" s="4"/>
      <c r="G19" s="4"/>
      <c r="H19" s="5"/>
      <c r="J19" s="15" t="s">
        <v>15</v>
      </c>
      <c r="K19" s="12"/>
    </row>
    <row r="20" spans="2:13" x14ac:dyDescent="0.2">
      <c r="B20" s="6" t="s">
        <v>54</v>
      </c>
      <c r="C20" s="4" t="s">
        <v>101</v>
      </c>
      <c r="D20" s="4" t="s">
        <v>13</v>
      </c>
      <c r="E20" s="4"/>
      <c r="F20" s="4"/>
      <c r="G20" s="4"/>
      <c r="H20" s="5"/>
      <c r="J20" s="10" t="s">
        <v>24</v>
      </c>
      <c r="K20" s="12"/>
      <c r="M20" s="23">
        <v>0.61</v>
      </c>
    </row>
    <row r="21" spans="2:13" x14ac:dyDescent="0.2">
      <c r="B21" s="6" t="s">
        <v>58</v>
      </c>
      <c r="C21" s="4" t="s">
        <v>102</v>
      </c>
      <c r="D21" s="4" t="s">
        <v>13</v>
      </c>
      <c r="E21" s="4"/>
      <c r="F21" s="4" t="s">
        <v>103</v>
      </c>
      <c r="G21" s="4"/>
      <c r="H21" s="5"/>
      <c r="J21" s="10" t="s">
        <v>25</v>
      </c>
      <c r="K21" s="12"/>
      <c r="M21" s="23">
        <v>0.2</v>
      </c>
    </row>
    <row r="22" spans="2:13" x14ac:dyDescent="0.2">
      <c r="B22" s="6" t="s">
        <v>59</v>
      </c>
      <c r="C22" s="4" t="s">
        <v>104</v>
      </c>
      <c r="D22" s="4" t="s">
        <v>13</v>
      </c>
      <c r="E22" s="4"/>
      <c r="F22" s="4" t="s">
        <v>105</v>
      </c>
      <c r="G22" s="4"/>
      <c r="H22" s="5"/>
      <c r="J22" s="10" t="s">
        <v>26</v>
      </c>
      <c r="K22" s="12"/>
      <c r="M22" s="23">
        <v>0.156</v>
      </c>
    </row>
    <row r="23" spans="2:13" x14ac:dyDescent="0.2">
      <c r="B23" s="6" t="s">
        <v>60</v>
      </c>
      <c r="C23" s="4" t="s">
        <v>106</v>
      </c>
      <c r="D23" s="4" t="s">
        <v>13</v>
      </c>
      <c r="E23" s="4"/>
      <c r="F23" s="4"/>
      <c r="G23" s="4"/>
      <c r="H23" s="5"/>
      <c r="J23" s="8" t="s">
        <v>27</v>
      </c>
      <c r="K23" s="24"/>
      <c r="L23" s="8"/>
      <c r="M23" s="25">
        <v>3.4000000000000002E-2</v>
      </c>
    </row>
    <row r="24" spans="2:13" x14ac:dyDescent="0.2">
      <c r="B24" s="6" t="s">
        <v>61</v>
      </c>
      <c r="C24" s="4" t="s">
        <v>107</v>
      </c>
      <c r="D24" s="4" t="s">
        <v>13</v>
      </c>
      <c r="E24" s="4"/>
      <c r="F24" s="4" t="s">
        <v>108</v>
      </c>
      <c r="G24" s="4"/>
      <c r="H24" s="5"/>
      <c r="J24" s="10" t="s">
        <v>16</v>
      </c>
      <c r="K24" s="12"/>
      <c r="M24" s="23">
        <f>SUM(M20:M23)</f>
        <v>1</v>
      </c>
    </row>
    <row r="25" spans="2:13" x14ac:dyDescent="0.2">
      <c r="B25" s="6" t="s">
        <v>62</v>
      </c>
      <c r="C25" s="4" t="s">
        <v>109</v>
      </c>
      <c r="D25" s="4" t="s">
        <v>13</v>
      </c>
      <c r="E25" s="4"/>
      <c r="F25" s="4"/>
      <c r="G25" s="4"/>
      <c r="H25" s="5"/>
      <c r="K25" s="12"/>
      <c r="M25" s="23"/>
    </row>
    <row r="26" spans="2:13" x14ac:dyDescent="0.2">
      <c r="B26" s="6" t="s">
        <v>63</v>
      </c>
      <c r="C26" s="4" t="s">
        <v>110</v>
      </c>
      <c r="D26" s="4" t="s">
        <v>13</v>
      </c>
      <c r="E26" s="4"/>
      <c r="F26" s="4" t="s">
        <v>113</v>
      </c>
      <c r="G26" s="4"/>
      <c r="H26" s="5"/>
      <c r="J26" s="15" t="s">
        <v>15</v>
      </c>
      <c r="K26" s="12"/>
    </row>
    <row r="27" spans="2:13" x14ac:dyDescent="0.2">
      <c r="B27" s="6" t="s">
        <v>55</v>
      </c>
      <c r="C27" s="4" t="s">
        <v>111</v>
      </c>
      <c r="D27" s="4" t="s">
        <v>13</v>
      </c>
      <c r="E27" s="4"/>
      <c r="F27" s="4" t="s">
        <v>112</v>
      </c>
      <c r="G27" s="4"/>
      <c r="H27" s="5"/>
      <c r="J27" s="10" t="s">
        <v>149</v>
      </c>
      <c r="K27" s="12"/>
      <c r="M27" s="23">
        <v>0.46</v>
      </c>
    </row>
    <row r="28" spans="2:13" x14ac:dyDescent="0.2">
      <c r="B28" s="6" t="s">
        <v>64</v>
      </c>
      <c r="C28" s="4" t="s">
        <v>114</v>
      </c>
      <c r="D28" s="4" t="s">
        <v>13</v>
      </c>
      <c r="E28" s="4"/>
      <c r="F28" s="4" t="s">
        <v>115</v>
      </c>
      <c r="G28" s="4"/>
      <c r="H28" s="5"/>
      <c r="J28" s="10" t="s">
        <v>150</v>
      </c>
      <c r="K28" s="12"/>
      <c r="M28" s="23">
        <v>0.32</v>
      </c>
    </row>
    <row r="29" spans="2:13" x14ac:dyDescent="0.2">
      <c r="B29" s="6" t="s">
        <v>65</v>
      </c>
      <c r="C29" s="4" t="s">
        <v>116</v>
      </c>
      <c r="D29" s="4" t="s">
        <v>13</v>
      </c>
      <c r="E29" s="4"/>
      <c r="F29" s="4" t="s">
        <v>85</v>
      </c>
      <c r="G29" s="4"/>
      <c r="H29" s="5"/>
      <c r="J29" s="8" t="s">
        <v>151</v>
      </c>
      <c r="K29" s="24"/>
      <c r="L29" s="8"/>
      <c r="M29" s="25">
        <v>0.22</v>
      </c>
    </row>
    <row r="30" spans="2:13" x14ac:dyDescent="0.2">
      <c r="B30" s="6" t="s">
        <v>66</v>
      </c>
      <c r="C30" s="4" t="s">
        <v>117</v>
      </c>
      <c r="D30" s="4" t="s">
        <v>13</v>
      </c>
      <c r="E30" s="4"/>
      <c r="F30" s="4" t="s">
        <v>118</v>
      </c>
      <c r="G30" s="4"/>
      <c r="H30" s="5"/>
      <c r="J30" s="10" t="s">
        <v>16</v>
      </c>
      <c r="K30" s="12"/>
      <c r="M30" s="23">
        <f>SUM(M27:M29)</f>
        <v>1</v>
      </c>
    </row>
    <row r="31" spans="2:13" x14ac:dyDescent="0.2">
      <c r="B31" s="6" t="s">
        <v>67</v>
      </c>
      <c r="C31" s="4" t="s">
        <v>119</v>
      </c>
      <c r="D31" s="4" t="s">
        <v>13</v>
      </c>
      <c r="E31" s="4"/>
      <c r="F31" s="4" t="s">
        <v>120</v>
      </c>
      <c r="G31" s="4"/>
      <c r="H31" s="5"/>
      <c r="K31" s="12"/>
      <c r="M31" s="23"/>
    </row>
    <row r="32" spans="2:13" x14ac:dyDescent="0.2">
      <c r="B32" s="6" t="s">
        <v>56</v>
      </c>
      <c r="C32" s="4" t="s">
        <v>121</v>
      </c>
      <c r="D32" s="4" t="s">
        <v>13</v>
      </c>
      <c r="E32" s="4"/>
      <c r="F32" s="4"/>
      <c r="G32" s="4"/>
      <c r="H32" s="5"/>
      <c r="J32" s="15" t="s">
        <v>15</v>
      </c>
      <c r="K32" s="12"/>
    </row>
    <row r="33" spans="2:13" x14ac:dyDescent="0.2">
      <c r="B33" s="6" t="s">
        <v>57</v>
      </c>
      <c r="C33" s="4" t="s">
        <v>122</v>
      </c>
      <c r="D33" s="4" t="s">
        <v>13</v>
      </c>
      <c r="E33" s="4"/>
      <c r="F33" s="4" t="s">
        <v>123</v>
      </c>
      <c r="G33" s="4"/>
      <c r="H33" s="5"/>
      <c r="J33" s="10" t="s">
        <v>152</v>
      </c>
      <c r="K33" s="12"/>
      <c r="M33" s="23">
        <v>0.17</v>
      </c>
    </row>
    <row r="34" spans="2:13" x14ac:dyDescent="0.2">
      <c r="B34" s="6" t="s">
        <v>68</v>
      </c>
      <c r="C34" s="4" t="s">
        <v>124</v>
      </c>
      <c r="D34" s="4" t="s">
        <v>13</v>
      </c>
      <c r="E34" s="4"/>
      <c r="F34" s="4" t="s">
        <v>125</v>
      </c>
      <c r="G34" s="4"/>
      <c r="H34" s="5"/>
      <c r="J34" s="8" t="s">
        <v>153</v>
      </c>
      <c r="K34" s="24"/>
      <c r="L34" s="8"/>
      <c r="M34" s="25">
        <v>0.83</v>
      </c>
    </row>
    <row r="35" spans="2:13" x14ac:dyDescent="0.2">
      <c r="B35" s="6" t="s">
        <v>28</v>
      </c>
      <c r="C35" s="4" t="s">
        <v>126</v>
      </c>
      <c r="D35" s="4" t="s">
        <v>13</v>
      </c>
      <c r="E35" s="4"/>
      <c r="F35" s="4" t="s">
        <v>128</v>
      </c>
      <c r="G35" s="4"/>
      <c r="H35" s="5"/>
      <c r="J35" s="10" t="s">
        <v>16</v>
      </c>
      <c r="K35" s="12"/>
      <c r="M35" s="23">
        <f>SUM(M33:M34)</f>
        <v>1</v>
      </c>
    </row>
    <row r="36" spans="2:13" x14ac:dyDescent="0.2">
      <c r="B36" s="6" t="s">
        <v>29</v>
      </c>
      <c r="C36" s="4" t="s">
        <v>127</v>
      </c>
      <c r="D36" s="4" t="s">
        <v>13</v>
      </c>
      <c r="E36" s="4"/>
      <c r="F36" s="4" t="s">
        <v>85</v>
      </c>
      <c r="G36" s="4"/>
      <c r="H36" s="5"/>
      <c r="K36" s="12"/>
      <c r="M36" s="23"/>
    </row>
    <row r="37" spans="2:13" x14ac:dyDescent="0.2">
      <c r="B37" s="6" t="s">
        <v>30</v>
      </c>
      <c r="C37" s="4" t="s">
        <v>129</v>
      </c>
      <c r="D37" s="4" t="s">
        <v>13</v>
      </c>
      <c r="E37" s="4"/>
      <c r="F37" s="4" t="s">
        <v>103</v>
      </c>
      <c r="G37" s="4"/>
      <c r="H37" s="5"/>
      <c r="K37" s="12"/>
      <c r="M37" s="23"/>
    </row>
    <row r="38" spans="2:13" x14ac:dyDescent="0.2">
      <c r="B38" s="6" t="s">
        <v>31</v>
      </c>
      <c r="C38" s="4" t="s">
        <v>130</v>
      </c>
      <c r="D38" s="4" t="s">
        <v>13</v>
      </c>
      <c r="E38" s="4"/>
      <c r="F38" s="4"/>
      <c r="G38" s="4"/>
      <c r="H38" s="5"/>
      <c r="K38" s="12"/>
      <c r="M38" s="23"/>
    </row>
    <row r="39" spans="2:13" x14ac:dyDescent="0.2">
      <c r="B39" s="6" t="s">
        <v>32</v>
      </c>
      <c r="C39" s="4" t="s">
        <v>131</v>
      </c>
      <c r="D39" s="4" t="s">
        <v>13</v>
      </c>
      <c r="E39" s="4"/>
      <c r="F39" s="4"/>
      <c r="G39" s="4"/>
      <c r="H39" s="5"/>
      <c r="K39" s="12"/>
      <c r="M39" s="23"/>
    </row>
    <row r="40" spans="2:13" x14ac:dyDescent="0.2">
      <c r="B40" s="6" t="s">
        <v>33</v>
      </c>
      <c r="C40" s="4" t="s">
        <v>132</v>
      </c>
      <c r="D40" s="4" t="s">
        <v>13</v>
      </c>
      <c r="E40" s="4"/>
      <c r="F40" s="4"/>
      <c r="G40" s="4"/>
      <c r="H40" s="5"/>
      <c r="K40" s="12"/>
      <c r="M40" s="23"/>
    </row>
    <row r="41" spans="2:13" x14ac:dyDescent="0.2">
      <c r="B41" s="6" t="s">
        <v>34</v>
      </c>
      <c r="C41" s="4" t="s">
        <v>133</v>
      </c>
      <c r="D41" s="4" t="s">
        <v>13</v>
      </c>
      <c r="E41" s="4"/>
      <c r="F41" s="4"/>
      <c r="G41" s="4"/>
      <c r="H41" s="5"/>
    </row>
    <row r="42" spans="2:13" x14ac:dyDescent="0.2">
      <c r="B42" s="6" t="s">
        <v>35</v>
      </c>
      <c r="C42" s="4" t="s">
        <v>134</v>
      </c>
      <c r="D42" s="4" t="s">
        <v>13</v>
      </c>
      <c r="E42" s="4"/>
      <c r="F42" s="4" t="s">
        <v>135</v>
      </c>
      <c r="G42" s="4"/>
      <c r="H42" s="5"/>
    </row>
    <row r="43" spans="2:13" x14ac:dyDescent="0.2">
      <c r="B43" s="7" t="s">
        <v>36</v>
      </c>
      <c r="C43" s="8" t="s">
        <v>136</v>
      </c>
      <c r="D43" s="8" t="s">
        <v>13</v>
      </c>
      <c r="E43" s="8"/>
      <c r="F43" s="8" t="s">
        <v>137</v>
      </c>
      <c r="G43" s="8"/>
      <c r="H43" s="9"/>
      <c r="K43" s="12"/>
    </row>
    <row r="44" spans="2:13" x14ac:dyDescent="0.2">
      <c r="K44" s="12"/>
    </row>
    <row r="45" spans="2:13" x14ac:dyDescent="0.2">
      <c r="B45" s="14" t="s">
        <v>17</v>
      </c>
      <c r="K45" s="12"/>
    </row>
    <row r="46" spans="2:13" x14ac:dyDescent="0.2">
      <c r="B46" s="26" t="s">
        <v>138</v>
      </c>
      <c r="K46" s="12"/>
    </row>
    <row r="47" spans="2:13" x14ac:dyDescent="0.2">
      <c r="B47" s="26"/>
      <c r="K47" s="12"/>
    </row>
    <row r="48" spans="2:13" x14ac:dyDescent="0.2">
      <c r="B48" s="26"/>
      <c r="K48" s="12"/>
    </row>
    <row r="49" spans="2:11" x14ac:dyDescent="0.2">
      <c r="B49" s="26"/>
      <c r="K49" s="12"/>
    </row>
    <row r="50" spans="2:11" x14ac:dyDescent="0.2">
      <c r="B50" s="26"/>
      <c r="K50" s="12"/>
    </row>
    <row r="51" spans="2:11" x14ac:dyDescent="0.2">
      <c r="B51" s="26"/>
      <c r="K51" s="12"/>
    </row>
    <row r="52" spans="2:11" x14ac:dyDescent="0.2">
      <c r="B52" s="26"/>
      <c r="K52" s="12"/>
    </row>
    <row r="53" spans="2:11" x14ac:dyDescent="0.2">
      <c r="K53" s="12"/>
    </row>
    <row r="54" spans="2:11" x14ac:dyDescent="0.2">
      <c r="K54" s="12"/>
    </row>
    <row r="55" spans="2:11" x14ac:dyDescent="0.2">
      <c r="B55" s="14"/>
      <c r="K55" s="12"/>
    </row>
    <row r="56" spans="2:11" x14ac:dyDescent="0.2">
      <c r="K56" s="12"/>
    </row>
    <row r="57" spans="2:11" x14ac:dyDescent="0.2">
      <c r="K57" s="12"/>
    </row>
    <row r="58" spans="2:11" x14ac:dyDescent="0.2">
      <c r="K58" s="12"/>
    </row>
    <row r="59" spans="2:11" x14ac:dyDescent="0.2">
      <c r="K59" s="12"/>
    </row>
    <row r="60" spans="2:11" x14ac:dyDescent="0.2">
      <c r="B60" s="15"/>
      <c r="K60" s="12"/>
    </row>
    <row r="61" spans="2:11" x14ac:dyDescent="0.2">
      <c r="K61" s="12"/>
    </row>
    <row r="62" spans="2:11" x14ac:dyDescent="0.2">
      <c r="K62" s="12"/>
    </row>
    <row r="69" spans="2:2" x14ac:dyDescent="0.2">
      <c r="B69" s="16"/>
    </row>
    <row r="71" spans="2:2" x14ac:dyDescent="0.2">
      <c r="B71" s="17"/>
    </row>
  </sheetData>
  <pageMargins left="0.7" right="0.7" top="0.75" bottom="0.75" header="0.3" footer="0.3"/>
  <pageSetup scale="48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1"/>
  <sheetViews>
    <sheetView workbookViewId="0">
      <selection activeCell="B12" sqref="B12"/>
    </sheetView>
  </sheetViews>
  <sheetFormatPr defaultRowHeight="15" x14ac:dyDescent="0.25"/>
  <sheetData>
    <row r="2" spans="2:2" x14ac:dyDescent="0.25">
      <c r="B2" s="14" t="s">
        <v>145</v>
      </c>
    </row>
    <row r="3" spans="2:2" x14ac:dyDescent="0.25">
      <c r="B3" s="10" t="s">
        <v>139</v>
      </c>
    </row>
    <row r="4" spans="2:2" x14ac:dyDescent="0.25">
      <c r="B4" s="10" t="s">
        <v>140</v>
      </c>
    </row>
    <row r="5" spans="2:2" x14ac:dyDescent="0.25">
      <c r="B5" s="27" t="s">
        <v>141</v>
      </c>
    </row>
    <row r="6" spans="2:2" x14ac:dyDescent="0.25">
      <c r="B6" s="27" t="s">
        <v>142</v>
      </c>
    </row>
    <row r="7" spans="2:2" x14ac:dyDescent="0.25">
      <c r="B7" s="27" t="s">
        <v>143</v>
      </c>
    </row>
    <row r="8" spans="2:2" x14ac:dyDescent="0.25">
      <c r="B8" s="27" t="s">
        <v>144</v>
      </c>
    </row>
    <row r="9" spans="2:2" x14ac:dyDescent="0.25">
      <c r="B9" s="10" t="s">
        <v>146</v>
      </c>
    </row>
    <row r="10" spans="2:2" x14ac:dyDescent="0.25">
      <c r="B10" t="s">
        <v>147</v>
      </c>
    </row>
    <row r="11" spans="2:2" x14ac:dyDescent="0.25">
      <c r="B11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0928ED-B71B-4EC6-90E7-CE68603759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B02D2C6-C9E7-4C2D-8A76-DA5C93EA5E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B2D7DC-85B5-4B77-A73C-46F2BFDC22FC}">
  <ds:schemaRefs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Quarterly call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Raykar</dc:creator>
  <cp:lastModifiedBy>Prashant Raykar</cp:lastModifiedBy>
  <dcterms:created xsi:type="dcterms:W3CDTF">2009-09-08T22:13:10Z</dcterms:created>
  <dcterms:modified xsi:type="dcterms:W3CDTF">2014-08-13T00:46:31Z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