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8800" windowHeight="12435"/>
  </bookViews>
  <sheets>
    <sheet name="Main" sheetId="1" r:id="rId1"/>
    <sheet name="Model" sheetId="2" r:id="rId2"/>
  </sheets>
  <calcPr calcId="171027"/>
</workbook>
</file>

<file path=xl/calcChain.xml><?xml version="1.0" encoding="utf-8"?>
<calcChain xmlns="http://schemas.openxmlformats.org/spreadsheetml/2006/main">
  <c r="P8" i="2" l="1"/>
  <c r="P9" i="2" s="1"/>
  <c r="P11" i="2" s="1"/>
  <c r="P13" i="2" s="1"/>
  <c r="P5" i="2"/>
  <c r="Q8" i="2"/>
  <c r="Q10" i="2"/>
  <c r="Q9" i="2"/>
  <c r="Q11" i="2" s="1"/>
  <c r="Q13" i="2" s="1"/>
  <c r="Q5" i="2"/>
  <c r="R2" i="2"/>
  <c r="Q2" i="2"/>
  <c r="C5" i="1"/>
  <c r="C4" i="1" l="1"/>
  <c r="C7" i="1" s="1"/>
</calcChain>
</file>

<file path=xl/sharedStrings.xml><?xml version="1.0" encoding="utf-8"?>
<sst xmlns="http://schemas.openxmlformats.org/spreadsheetml/2006/main" count="34" uniqueCount="31">
  <si>
    <t>Price HKD</t>
  </si>
  <si>
    <t>Shares</t>
  </si>
  <si>
    <t>MC HKD</t>
  </si>
  <si>
    <t>EV HKD</t>
  </si>
  <si>
    <t>Cash CNY</t>
  </si>
  <si>
    <t>Debt CNY</t>
  </si>
  <si>
    <t>Sihuan</t>
  </si>
  <si>
    <t>Q116</t>
  </si>
  <si>
    <t>Q415</t>
  </si>
  <si>
    <t>Main</t>
  </si>
  <si>
    <t>Revenue</t>
  </si>
  <si>
    <t>Q114</t>
  </si>
  <si>
    <t>Q214</t>
  </si>
  <si>
    <t>Q314</t>
  </si>
  <si>
    <t>Q414</t>
  </si>
  <si>
    <t>Q115</t>
  </si>
  <si>
    <t>Q215</t>
  </si>
  <si>
    <t>Q315</t>
  </si>
  <si>
    <t>Q216</t>
  </si>
  <si>
    <t>Q316</t>
  </si>
  <si>
    <t>Q416</t>
  </si>
  <si>
    <t>COGS</t>
  </si>
  <si>
    <t>Gross Profit</t>
  </si>
  <si>
    <t>Administrative</t>
  </si>
  <si>
    <t>Distribution</t>
  </si>
  <si>
    <t>Operating Expenses</t>
  </si>
  <si>
    <t>Operating Income</t>
  </si>
  <si>
    <t>Other Income</t>
  </si>
  <si>
    <t>Pretax Income</t>
  </si>
  <si>
    <t>Taxes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</si>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</sst>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0</xdr:row>
      <xdr:rowOff>0</xdr:rowOff>
    </xdr:from>
    <xdr:to>
      <xdr:col>17</xdr:col>
      <xdr:colOff>47625</xdr:colOff>
      <xdr:row>50</xdr:row>
      <xdr:rowOff>38100</xdr:rowOff>
    </xdr:to>
    <xdr:cxnSp macro="">
      <xdr:nvCxnSpPr>
        <xdr:cNvPr id="3" name="Straight Connector 2"/>
        <xdr:cNvCxnSpPr/>
      </xdr:nvCxnSpPr>
      <xdr:spPr>
        <a:xfrm>
          <a:off x="10734675" y="0"/>
          <a:ext cx="0" cy="8134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workbookViewId="0">
      <selection activeCell="D5" sqref="D5"/>
    </sheetView>
  </sheetViews>
  <sheetFormatPr defaultRowHeight="12.75" x14ac:dyDescent="0.2"/>
  <cols>
    <col min="2" max="2" width="11.140625" customWidth="1"/>
  </cols>
  <sheetData>
    <row r="2" spans="2:6" x14ac:dyDescent="0.2">
      <c r="B2" t="s">
        <v>0</v>
      </c>
      <c r="C2" s="3">
        <v>1.86</v>
      </c>
      <c r="F2" t="s">
        <v>6</v>
      </c>
    </row>
    <row r="3" spans="2:6" x14ac:dyDescent="0.2">
      <c r="B3" t="s">
        <v>1</v>
      </c>
      <c r="C3" s="1">
        <v>10364</v>
      </c>
      <c r="D3" s="2" t="s">
        <v>8</v>
      </c>
    </row>
    <row r="4" spans="2:6" x14ac:dyDescent="0.2">
      <c r="B4" t="s">
        <v>2</v>
      </c>
      <c r="C4" s="1">
        <f>+C2*C3</f>
        <v>19277.04</v>
      </c>
      <c r="D4" s="2"/>
    </row>
    <row r="5" spans="2:6" x14ac:dyDescent="0.2">
      <c r="B5" t="s">
        <v>4</v>
      </c>
      <c r="C5" s="1">
        <f>2282.37+1959.28</f>
        <v>4241.6499999999996</v>
      </c>
      <c r="D5" s="2" t="s">
        <v>8</v>
      </c>
    </row>
    <row r="6" spans="2:6" x14ac:dyDescent="0.2">
      <c r="B6" t="s">
        <v>5</v>
      </c>
      <c r="C6" s="1">
        <v>8.2799999999999994</v>
      </c>
      <c r="D6" s="2" t="s">
        <v>8</v>
      </c>
    </row>
    <row r="7" spans="2:6" x14ac:dyDescent="0.2">
      <c r="B7" t="s">
        <v>3</v>
      </c>
      <c r="C7" s="1">
        <f>+C4-C5+C6</f>
        <v>15043.670000000002</v>
      </c>
    </row>
    <row r="8" spans="2:6" x14ac:dyDescent="0.2">
      <c r="C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8.140625" bestFit="1" customWidth="1"/>
    <col min="3" max="19" width="9.140625" style="2"/>
  </cols>
  <sheetData>
    <row r="1" spans="1:19" x14ac:dyDescent="0.2">
      <c r="A1" s="7" t="s">
        <v>9</v>
      </c>
    </row>
    <row r="2" spans="1:19" x14ac:dyDescent="0.2"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8</v>
      </c>
      <c r="K2" s="2" t="s">
        <v>7</v>
      </c>
      <c r="L2" s="2" t="s">
        <v>18</v>
      </c>
      <c r="M2" s="2" t="s">
        <v>19</v>
      </c>
      <c r="N2" s="2" t="s">
        <v>20</v>
      </c>
      <c r="P2" s="2">
        <v>2014</v>
      </c>
      <c r="Q2" s="2">
        <f>+P2+1</f>
        <v>2015</v>
      </c>
      <c r="R2" s="2">
        <f t="shared" ref="R2" si="0">+Q2+1</f>
        <v>2016</v>
      </c>
    </row>
    <row r="3" spans="1:19" s="5" customFormat="1" x14ac:dyDescent="0.2">
      <c r="B3" s="5" t="s">
        <v>10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>
        <v>3084.2359999999999</v>
      </c>
      <c r="Q3" s="6">
        <v>3167.2109999999998</v>
      </c>
      <c r="R3" s="6"/>
      <c r="S3" s="6"/>
    </row>
    <row r="4" spans="1:19" s="1" customFormat="1" x14ac:dyDescent="0.2">
      <c r="B4" s="1" t="s">
        <v>21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>
        <v>972.81399999999996</v>
      </c>
      <c r="Q4" s="4">
        <v>939.15700000000004</v>
      </c>
      <c r="R4" s="4"/>
      <c r="S4" s="4"/>
    </row>
    <row r="5" spans="1:19" s="1" customFormat="1" x14ac:dyDescent="0.2">
      <c r="B5" s="1" t="s">
        <v>22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>
        <f>+P3-P4</f>
        <v>2111.422</v>
      </c>
      <c r="Q5" s="4">
        <f>+Q3-Q4</f>
        <v>2228.0539999999996</v>
      </c>
      <c r="R5" s="4"/>
      <c r="S5" s="4"/>
    </row>
    <row r="6" spans="1:19" s="1" customFormat="1" x14ac:dyDescent="0.2">
      <c r="B6" s="1" t="s">
        <v>23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>
        <v>480.14400000000001</v>
      </c>
      <c r="Q6" s="4">
        <v>455.85199999999998</v>
      </c>
      <c r="R6" s="4"/>
      <c r="S6" s="4"/>
    </row>
    <row r="7" spans="1:19" s="1" customFormat="1" x14ac:dyDescent="0.2">
      <c r="B7" s="1" t="s">
        <v>24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>
        <v>150.16399999999999</v>
      </c>
      <c r="Q7" s="4">
        <v>155.11199999999999</v>
      </c>
      <c r="R7" s="4"/>
      <c r="S7" s="4"/>
    </row>
    <row r="8" spans="1:19" s="1" customFormat="1" x14ac:dyDescent="0.2">
      <c r="B8" s="1" t="s">
        <v>25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>
        <f t="shared" ref="P8" si="1">+P7+P6</f>
        <v>630.30799999999999</v>
      </c>
      <c r="Q8" s="4">
        <f>+Q7+Q6</f>
        <v>610.96399999999994</v>
      </c>
      <c r="R8" s="4"/>
      <c r="S8" s="4"/>
    </row>
    <row r="9" spans="1:19" s="1" customFormat="1" x14ac:dyDescent="0.2">
      <c r="B9" s="1" t="s">
        <v>26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>
        <f t="shared" ref="P9" si="2">+P5-P8</f>
        <v>1481.114</v>
      </c>
      <c r="Q9" s="4">
        <f>+Q5-Q8</f>
        <v>1617.0899999999997</v>
      </c>
      <c r="R9" s="4"/>
      <c r="S9" s="4"/>
    </row>
    <row r="10" spans="1:19" s="1" customFormat="1" x14ac:dyDescent="0.2">
      <c r="B10" s="1" t="s">
        <v>27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f>114.843-0.398+431.505+26.334</f>
        <v>572.28399999999999</v>
      </c>
      <c r="R10" s="4"/>
      <c r="S10" s="4"/>
    </row>
    <row r="11" spans="1:19" s="1" customFormat="1" x14ac:dyDescent="0.2">
      <c r="B11" s="1" t="s">
        <v>28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>
        <f t="shared" ref="P11" si="3">+P9+P10</f>
        <v>1481.114</v>
      </c>
      <c r="Q11" s="4">
        <f>+Q9+Q10</f>
        <v>2189.3739999999998</v>
      </c>
      <c r="R11" s="4"/>
      <c r="S11" s="4"/>
    </row>
    <row r="12" spans="1:19" s="1" customFormat="1" x14ac:dyDescent="0.2">
      <c r="B12" s="1" t="s">
        <v>29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>
        <v>388.54199999999997</v>
      </c>
      <c r="Q12" s="4">
        <v>796.95399999999995</v>
      </c>
      <c r="R12" s="4"/>
      <c r="S12" s="4"/>
    </row>
    <row r="13" spans="1:19" s="1" customFormat="1" x14ac:dyDescent="0.2">
      <c r="B13" s="1" t="s">
        <v>30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>
        <f t="shared" ref="P13" si="4">+P11-P12</f>
        <v>1092.5720000000001</v>
      </c>
      <c r="Q13" s="4">
        <f>+Q11-Q12</f>
        <v>1392.4199999999998</v>
      </c>
      <c r="R13" s="4"/>
      <c r="S13" s="4"/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561699-8C83-4BA7-B7E2-2F8807A868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D902109-4BB0-4DE1-ACB0-1E2A3A97D8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9356DD-33BB-4817-8A1E-4BEF76DBED2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2011-08-15T13:52:45Z</dcterms:created>
  <dcterms:modified xsi:type="dcterms:W3CDTF">2016-05-19T16:59:26Z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