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0385" windowHeight="12120" activeTab="1"/>
  </bookViews>
  <sheets>
    <sheet name="Main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9" i="2" l="1"/>
  <c r="C4" i="1"/>
  <c r="C3" i="1"/>
  <c r="S8" i="2"/>
  <c r="S6" i="2"/>
  <c r="S5" i="2"/>
  <c r="S7" i="2" s="1"/>
  <c r="S9" i="2" s="1"/>
  <c r="S11" i="2" s="1"/>
  <c r="T11" i="2"/>
  <c r="T9" i="2"/>
  <c r="T8" i="2"/>
  <c r="T7" i="2"/>
  <c r="T6" i="2"/>
  <c r="T5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R2" i="2"/>
  <c r="L5" i="1"/>
  <c r="L7" i="1"/>
  <c r="L4" i="1"/>
</calcChain>
</file>

<file path=xl/sharedStrings.xml><?xml version="1.0" encoding="utf-8"?>
<sst xmlns="http://schemas.openxmlformats.org/spreadsheetml/2006/main" count="28" uniqueCount="25">
  <si>
    <t>Price</t>
  </si>
  <si>
    <t>Shares</t>
  </si>
  <si>
    <t>MC</t>
  </si>
  <si>
    <t>Cash</t>
  </si>
  <si>
    <t>Debt</t>
  </si>
  <si>
    <t>EV</t>
  </si>
  <si>
    <t>Q415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</si>
  <si>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</si>
  <si>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</si>
  <si>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</si>
  <si>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</si>
  <si>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</si>
  <si>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</si>
  <si>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</si>
  <si>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</si>
  <si>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</si>
  <si>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</si>
  <si>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</si>
  <si>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</si>
  <si>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</si>
  <si>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Name</t>
  </si>
  <si>
    <t>Ecommerce</t>
  </si>
  <si>
    <t>FinTech</t>
  </si>
  <si>
    <t>% of Revenue</t>
  </si>
  <si>
    <t>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</si>
</sst>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0" fillId="0" borderId="1" xfId="0" applyBorder="1"/>
    <xf numFmtId="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>
      <selection activeCell="E15" sqref="E15"/>
    </sheetView>
  </sheetViews>
  <sheetFormatPr defaultRowHeight="12.75" x14ac:dyDescent="0.2"/>
  <cols>
    <col min="2" max="2" width="12.42578125" customWidth="1"/>
    <col min="3" max="3" width="12.140625" customWidth="1"/>
    <col min="12" max="12" width="10.140625" customWidth="1"/>
  </cols>
  <sheetData>
    <row r="2" spans="2:13" x14ac:dyDescent="0.2">
      <c r="B2" s="12" t="s">
        <v>20</v>
      </c>
      <c r="C2" s="13" t="s">
        <v>23</v>
      </c>
      <c r="D2" s="13"/>
      <c r="E2" s="13"/>
      <c r="F2" s="13"/>
      <c r="G2" s="13"/>
      <c r="H2" s="14"/>
      <c r="K2" t="s">
        <v>0</v>
      </c>
      <c r="L2" s="1">
        <v>1067</v>
      </c>
    </row>
    <row r="3" spans="2:13" x14ac:dyDescent="0.2">
      <c r="B3" s="5" t="s">
        <v>21</v>
      </c>
      <c r="C3" s="6">
        <f>440/713</f>
        <v>0.61711079943899017</v>
      </c>
      <c r="D3" s="7"/>
      <c r="E3" s="7"/>
      <c r="F3" s="7"/>
      <c r="G3" s="7"/>
      <c r="H3" s="8"/>
      <c r="K3" t="s">
        <v>1</v>
      </c>
      <c r="L3" s="1">
        <v>1374.5359309999999</v>
      </c>
      <c r="M3" s="2" t="s">
        <v>6</v>
      </c>
    </row>
    <row r="4" spans="2:13" x14ac:dyDescent="0.2">
      <c r="B4" s="5" t="s">
        <v>22</v>
      </c>
      <c r="C4" s="6">
        <f>275/713</f>
        <v>0.38569424964936888</v>
      </c>
      <c r="D4" s="7"/>
      <c r="E4" s="7"/>
      <c r="F4" s="7"/>
      <c r="G4" s="7"/>
      <c r="H4" s="8"/>
      <c r="K4" t="s">
        <v>2</v>
      </c>
      <c r="L4" s="1">
        <f>+L3*L2</f>
        <v>1466629.8383769998</v>
      </c>
    </row>
    <row r="5" spans="2:13" x14ac:dyDescent="0.2">
      <c r="B5" s="9"/>
      <c r="C5" s="10"/>
      <c r="D5" s="10"/>
      <c r="E5" s="10"/>
      <c r="F5" s="10"/>
      <c r="G5" s="10"/>
      <c r="H5" s="11"/>
      <c r="K5" t="s">
        <v>3</v>
      </c>
      <c r="L5" s="1">
        <f>501029+151237</f>
        <v>652266</v>
      </c>
      <c r="M5" s="2" t="s">
        <v>6</v>
      </c>
    </row>
    <row r="6" spans="2:13" x14ac:dyDescent="0.2">
      <c r="K6" t="s">
        <v>4</v>
      </c>
      <c r="L6" s="1">
        <v>649195</v>
      </c>
      <c r="M6" s="2" t="s">
        <v>6</v>
      </c>
    </row>
    <row r="7" spans="2:13" x14ac:dyDescent="0.2">
      <c r="K7" t="s">
        <v>5</v>
      </c>
      <c r="L7" s="1">
        <f>+L4-L5+L6</f>
        <v>1463558.8383769998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9" sqref="C19"/>
    </sheetView>
  </sheetViews>
  <sheetFormatPr defaultRowHeight="12.75" x14ac:dyDescent="0.2"/>
  <cols>
    <col min="1" max="1" width="5" bestFit="1" customWidth="1"/>
    <col min="2" max="2" width="14.5703125" bestFit="1" customWidth="1"/>
    <col min="3" max="40" width="9.140625" style="2"/>
  </cols>
  <sheetData>
    <row r="1" spans="1:44" x14ac:dyDescent="0.2">
      <c r="A1" s="4" t="s">
        <v>7</v>
      </c>
    </row>
    <row r="2" spans="1:44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6</v>
      </c>
      <c r="K2" s="2" t="s">
        <v>16</v>
      </c>
      <c r="L2" s="2" t="s">
        <v>17</v>
      </c>
      <c r="M2" s="2" t="s">
        <v>18</v>
      </c>
      <c r="N2" s="2" t="s">
        <v>19</v>
      </c>
      <c r="Q2" s="2">
        <v>2012</v>
      </c>
      <c r="R2" s="2">
        <f>+Q2+1</f>
        <v>2013</v>
      </c>
      <c r="S2" s="2">
        <f t="shared" ref="S2:AR2" si="0">+R2+1</f>
        <v>2014</v>
      </c>
      <c r="T2" s="2">
        <f t="shared" si="0"/>
        <v>2015</v>
      </c>
      <c r="U2" s="2">
        <f t="shared" si="0"/>
        <v>2016</v>
      </c>
      <c r="V2" s="2">
        <f t="shared" si="0"/>
        <v>2017</v>
      </c>
      <c r="W2" s="2">
        <f t="shared" si="0"/>
        <v>2018</v>
      </c>
      <c r="X2" s="2">
        <f t="shared" si="0"/>
        <v>2019</v>
      </c>
      <c r="Y2" s="2">
        <f t="shared" si="0"/>
        <v>2020</v>
      </c>
      <c r="Z2" s="2">
        <f t="shared" si="0"/>
        <v>2021</v>
      </c>
      <c r="AA2" s="2">
        <f t="shared" si="0"/>
        <v>2022</v>
      </c>
      <c r="AB2" s="2">
        <f t="shared" si="0"/>
        <v>2023</v>
      </c>
      <c r="AC2" s="2">
        <f t="shared" si="0"/>
        <v>2024</v>
      </c>
      <c r="AD2" s="2">
        <f t="shared" si="0"/>
        <v>2025</v>
      </c>
      <c r="AE2" s="2">
        <f t="shared" si="0"/>
        <v>2026</v>
      </c>
      <c r="AF2" s="2">
        <f t="shared" si="0"/>
        <v>2027</v>
      </c>
      <c r="AG2" s="2">
        <f t="shared" si="0"/>
        <v>2028</v>
      </c>
      <c r="AH2" s="2">
        <f t="shared" si="0"/>
        <v>2029</v>
      </c>
      <c r="AI2" s="2">
        <f t="shared" si="0"/>
        <v>2030</v>
      </c>
      <c r="AJ2" s="2">
        <f t="shared" si="0"/>
        <v>2031</v>
      </c>
      <c r="AK2" s="2">
        <f t="shared" si="0"/>
        <v>2032</v>
      </c>
      <c r="AL2" s="2">
        <f t="shared" si="0"/>
        <v>2033</v>
      </c>
      <c r="AM2" s="2">
        <f t="shared" si="0"/>
        <v>2034</v>
      </c>
      <c r="AN2" s="2">
        <f t="shared" si="0"/>
        <v>2035</v>
      </c>
      <c r="AO2">
        <f t="shared" si="0"/>
        <v>2036</v>
      </c>
      <c r="AP2">
        <f t="shared" si="0"/>
        <v>2037</v>
      </c>
      <c r="AQ2">
        <f t="shared" si="0"/>
        <v>2038</v>
      </c>
      <c r="AR2">
        <f t="shared" si="0"/>
        <v>2039</v>
      </c>
    </row>
    <row r="3" spans="1:44" s="1" customFormat="1" x14ac:dyDescent="0.2">
      <c r="B3" s="1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598565</v>
      </c>
      <c r="T3" s="3">
        <v>713555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4" s="1" customFormat="1" x14ac:dyDescent="0.2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491279</v>
      </c>
      <c r="T4" s="3">
        <v>601001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4" s="1" customFormat="1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f>+S3-S4</f>
        <v>107286</v>
      </c>
      <c r="T5" s="3">
        <f>+T3-T4</f>
        <v>112554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4" s="1" customFormat="1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f>6724-5312</f>
        <v>1412</v>
      </c>
      <c r="T6" s="3">
        <f>26991-6721</f>
        <v>20270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4" s="1" customFormat="1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f>+S5+S6</f>
        <v>108698</v>
      </c>
      <c r="T7" s="3">
        <f>+T5+T6</f>
        <v>132824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4" s="1" customFormat="1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f>230-2986+604</f>
        <v>-2152</v>
      </c>
      <c r="T8" s="3">
        <f>108-3796+986</f>
        <v>-2702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4" s="1" customFormat="1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f>+S7+S8</f>
        <v>106546</v>
      </c>
      <c r="T9" s="3">
        <f>+T7+T8</f>
        <v>130122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4" s="1" customFormat="1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33142</v>
      </c>
      <c r="T10" s="3">
        <v>47707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4" s="1" customFormat="1" x14ac:dyDescent="0.2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f>+S9-S10</f>
        <v>73404</v>
      </c>
      <c r="T11" s="3">
        <f>+T9-T10</f>
        <v>82415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9" spans="2:20" x14ac:dyDescent="0.2">
      <c r="B19" t="s">
        <v>24</v>
      </c>
      <c r="T19" s="15">
        <f>T3/S3-1</f>
        <v>0.19210946179612898</v>
      </c>
    </row>
  </sheetData>
  <hyperlinks>
    <hyperlink ref="A1" location="Main!A1" display="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2016-04-05T02:19:06Z</dcterms:created>
  <dcterms:modified xsi:type="dcterms:W3CDTF">2016-04-05T02:25:24Z</dcterms:modified>
</cp:coreProperties>
</file>