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0670" windowHeight="12150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G13" i="2"/>
  <c r="G8" i="2"/>
  <c r="G5" i="2"/>
  <c r="K22" i="2" s="1"/>
  <c r="K15" i="2"/>
  <c r="K13" i="2"/>
  <c r="K8" i="2"/>
  <c r="K9" i="2" s="1"/>
  <c r="K5" i="2"/>
  <c r="L4" i="1"/>
  <c r="L7" i="1" s="1"/>
  <c r="L6" i="1"/>
  <c r="L5" i="1"/>
  <c r="K24" i="2" l="1"/>
  <c r="K14" i="2"/>
  <c r="G9" i="2"/>
  <c r="G14" i="2" l="1"/>
  <c r="G24" i="2"/>
  <c r="K25" i="2"/>
  <c r="K16" i="2"/>
  <c r="K18" i="2" s="1"/>
  <c r="K19" i="2" s="1"/>
  <c r="G16" i="2" l="1"/>
  <c r="G18" i="2" s="1"/>
  <c r="G19" i="2" s="1"/>
  <c r="G25" i="2"/>
</calcChain>
</file>

<file path=xl/sharedStrings.xml><?xml version="1.0" encoding="utf-8"?>
<sst xmlns="http://schemas.openxmlformats.org/spreadsheetml/2006/main" count="51" uniqueCount="46">
  <si>
    <t>Price</t>
  </si>
  <si>
    <t>Shares</t>
  </si>
  <si>
    <t>MC</t>
  </si>
  <si>
    <t>Cash</t>
  </si>
  <si>
    <t>Debt</t>
  </si>
  <si>
    <t>EV</t>
  </si>
  <si>
    <t>Q415</t>
  </si>
  <si>
    <t>Main</t>
  </si>
  <si>
    <t>Revenue</t>
  </si>
  <si>
    <t>Q114</t>
  </si>
  <si>
    <t>Q214</t>
  </si>
  <si>
    <t>Q314</t>
  </si>
  <si>
    <t>Q414</t>
  </si>
  <si>
    <t>Q115</t>
  </si>
  <si>
    <t>Q215</t>
  </si>
  <si>
    <t>Q315</t>
  </si>
  <si>
    <t>Q116</t>
  </si>
  <si>
    <t>Q216</t>
  </si>
  <si>
    <t>Q316</t>
  </si>
  <si>
    <t>Q416</t>
  </si>
  <si>
    <t>Product</t>
  </si>
  <si>
    <t>Service</t>
  </si>
  <si>
    <t>Cost of Product</t>
  </si>
  <si>
    <t>Cost of Service</t>
  </si>
  <si>
    <t>COGS</t>
  </si>
  <si>
    <t>Gross Margin</t>
  </si>
  <si>
    <t>S&amp;M</t>
  </si>
  <si>
    <t>R&amp;D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</si>
  <si>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</si>
  <si>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</si>
  <si>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</si>
  <si>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</si>
  <si>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</si>
  <si>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</si>
  <si>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</si>
  <si>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</si>
  <si>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growth y/y</t>
  </si>
  <si>
    <t>Operating Margin</t>
  </si>
  <si>
    <t>Switches</t>
  </si>
  <si>
    <t>Routers</t>
  </si>
  <si>
    <t>WebEx</t>
  </si>
  <si>
    <t>IP phones</t>
  </si>
  <si>
    <t>Call Center</t>
  </si>
  <si>
    <t>Cisco Spark</t>
  </si>
  <si>
    <t>Set Top Boxes</t>
  </si>
  <si>
    <t>Data Center (Servers?)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</si>
</sst>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B11" sqref="B11"/>
    </sheetView>
  </sheetViews>
  <sheetFormatPr defaultRowHeight="12.75" x14ac:dyDescent="0.2"/>
  <cols>
    <col min="2" max="2" width="20" bestFit="1" customWidth="1"/>
  </cols>
  <sheetData>
    <row r="2" spans="2:13" x14ac:dyDescent="0.2">
      <c r="K2" t="s">
        <v>0</v>
      </c>
      <c r="L2" s="1">
        <v>27.86</v>
      </c>
    </row>
    <row r="3" spans="2:13" x14ac:dyDescent="0.2">
      <c r="B3" t="s">
        <v>38</v>
      </c>
      <c r="K3" t="s">
        <v>1</v>
      </c>
      <c r="L3" s="2">
        <v>5032</v>
      </c>
      <c r="M3" s="3" t="s">
        <v>6</v>
      </c>
    </row>
    <row r="4" spans="2:13" x14ac:dyDescent="0.2">
      <c r="B4" t="s">
        <v>39</v>
      </c>
      <c r="K4" t="s">
        <v>2</v>
      </c>
      <c r="L4" s="2">
        <f>+L3*L2</f>
        <v>140191.51999999999</v>
      </c>
      <c r="M4" s="3"/>
    </row>
    <row r="5" spans="2:13" x14ac:dyDescent="0.2">
      <c r="B5" t="s">
        <v>40</v>
      </c>
      <c r="K5" t="s">
        <v>3</v>
      </c>
      <c r="L5" s="2">
        <f>6314+54061</f>
        <v>60375</v>
      </c>
      <c r="M5" s="3" t="s">
        <v>6</v>
      </c>
    </row>
    <row r="6" spans="2:13" x14ac:dyDescent="0.2">
      <c r="B6" t="s">
        <v>41</v>
      </c>
      <c r="K6" t="s">
        <v>4</v>
      </c>
      <c r="L6" s="2">
        <f>3008+21591</f>
        <v>24599</v>
      </c>
      <c r="M6" s="3" t="s">
        <v>6</v>
      </c>
    </row>
    <row r="7" spans="2:13" x14ac:dyDescent="0.2">
      <c r="B7" t="s">
        <v>42</v>
      </c>
      <c r="K7" t="s">
        <v>5</v>
      </c>
      <c r="L7" s="2">
        <f>+L4-L5+L6</f>
        <v>104415.51999999999</v>
      </c>
    </row>
    <row r="8" spans="2:13" x14ac:dyDescent="0.2">
      <c r="B8" t="s">
        <v>43</v>
      </c>
    </row>
    <row r="9" spans="2:13" x14ac:dyDescent="0.2">
      <c r="B9" t="s">
        <v>44</v>
      </c>
    </row>
    <row r="10" spans="2:13" x14ac:dyDescent="0.2">
      <c r="B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5" sqref="L25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3"/>
  </cols>
  <sheetData>
    <row r="1" spans="1:14" x14ac:dyDescent="0.2">
      <c r="A1" s="4" t="s">
        <v>7</v>
      </c>
    </row>
    <row r="2" spans="1:14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6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1:14" s="2" customFormat="1" x14ac:dyDescent="0.2">
      <c r="B3" s="2" t="s">
        <v>20</v>
      </c>
      <c r="C3" s="6"/>
      <c r="D3" s="6"/>
      <c r="E3" s="6"/>
      <c r="F3" s="6"/>
      <c r="G3" s="6">
        <v>9078</v>
      </c>
      <c r="H3" s="6"/>
      <c r="I3" s="6"/>
      <c r="J3" s="6"/>
      <c r="K3" s="6">
        <v>8983</v>
      </c>
      <c r="L3" s="6"/>
      <c r="M3" s="6"/>
      <c r="N3" s="6"/>
    </row>
    <row r="4" spans="1:14" s="2" customFormat="1" x14ac:dyDescent="0.2">
      <c r="B4" s="2" t="s">
        <v>21</v>
      </c>
      <c r="C4" s="6"/>
      <c r="D4" s="6"/>
      <c r="E4" s="6"/>
      <c r="F4" s="6"/>
      <c r="G4" s="6">
        <v>2858</v>
      </c>
      <c r="H4" s="6"/>
      <c r="I4" s="6"/>
      <c r="J4" s="6"/>
      <c r="K4" s="6">
        <v>2944</v>
      </c>
      <c r="L4" s="6"/>
      <c r="M4" s="6"/>
      <c r="N4" s="6"/>
    </row>
    <row r="5" spans="1:14" s="7" customFormat="1" x14ac:dyDescent="0.2">
      <c r="B5" s="7" t="s">
        <v>8</v>
      </c>
      <c r="C5" s="8"/>
      <c r="D5" s="8"/>
      <c r="E5" s="8"/>
      <c r="F5" s="8"/>
      <c r="G5" s="8">
        <f>+G3+G4</f>
        <v>11936</v>
      </c>
      <c r="H5" s="8"/>
      <c r="I5" s="8"/>
      <c r="J5" s="8"/>
      <c r="K5" s="8">
        <f>+K3+K4</f>
        <v>11927</v>
      </c>
      <c r="L5" s="8"/>
      <c r="M5" s="8"/>
      <c r="N5" s="8"/>
    </row>
    <row r="6" spans="1:14" s="2" customFormat="1" x14ac:dyDescent="0.2">
      <c r="B6" s="2" t="s">
        <v>22</v>
      </c>
      <c r="C6" s="6"/>
      <c r="D6" s="6"/>
      <c r="E6" s="6"/>
      <c r="F6" s="6"/>
      <c r="G6" s="6">
        <v>3806</v>
      </c>
      <c r="H6" s="6"/>
      <c r="I6" s="6"/>
      <c r="J6" s="6"/>
      <c r="K6" s="6">
        <v>3480</v>
      </c>
      <c r="L6" s="6"/>
      <c r="M6" s="6"/>
      <c r="N6" s="6"/>
    </row>
    <row r="7" spans="1:14" s="2" customFormat="1" x14ac:dyDescent="0.2">
      <c r="B7" s="2" t="s">
        <v>23</v>
      </c>
      <c r="C7" s="6"/>
      <c r="D7" s="6"/>
      <c r="E7" s="6"/>
      <c r="F7" s="6"/>
      <c r="G7" s="6">
        <v>1040</v>
      </c>
      <c r="H7" s="6"/>
      <c r="I7" s="6"/>
      <c r="J7" s="6"/>
      <c r="K7" s="6">
        <v>1015</v>
      </c>
      <c r="L7" s="6"/>
      <c r="M7" s="6"/>
      <c r="N7" s="6"/>
    </row>
    <row r="8" spans="1:14" s="2" customFormat="1" x14ac:dyDescent="0.2">
      <c r="B8" s="2" t="s">
        <v>24</v>
      </c>
      <c r="C8" s="6"/>
      <c r="D8" s="6"/>
      <c r="E8" s="6"/>
      <c r="F8" s="6"/>
      <c r="G8" s="6">
        <f>+G6+G7</f>
        <v>4846</v>
      </c>
      <c r="H8" s="6"/>
      <c r="I8" s="6"/>
      <c r="J8" s="6"/>
      <c r="K8" s="6">
        <f>+K6+K7</f>
        <v>4495</v>
      </c>
      <c r="L8" s="6"/>
      <c r="M8" s="6"/>
      <c r="N8" s="6"/>
    </row>
    <row r="9" spans="1:14" s="2" customFormat="1" x14ac:dyDescent="0.2">
      <c r="B9" s="2" t="s">
        <v>25</v>
      </c>
      <c r="C9" s="6"/>
      <c r="D9" s="6"/>
      <c r="E9" s="6"/>
      <c r="F9" s="6"/>
      <c r="G9" s="6">
        <f>+G5-G8</f>
        <v>7090</v>
      </c>
      <c r="H9" s="6"/>
      <c r="I9" s="6"/>
      <c r="J9" s="6"/>
      <c r="K9" s="6">
        <f>+K5-K8</f>
        <v>7432</v>
      </c>
      <c r="L9" s="6"/>
      <c r="M9" s="6"/>
      <c r="N9" s="6"/>
    </row>
    <row r="10" spans="1:14" s="2" customFormat="1" x14ac:dyDescent="0.2">
      <c r="B10" s="2" t="s">
        <v>26</v>
      </c>
      <c r="C10" s="6"/>
      <c r="D10" s="6"/>
      <c r="E10" s="6"/>
      <c r="F10" s="6"/>
      <c r="G10" s="6">
        <v>2308</v>
      </c>
      <c r="H10" s="6"/>
      <c r="I10" s="6"/>
      <c r="J10" s="6"/>
      <c r="K10" s="6">
        <v>2286</v>
      </c>
      <c r="L10" s="6"/>
      <c r="M10" s="6"/>
      <c r="N10" s="6"/>
    </row>
    <row r="11" spans="1:14" s="2" customFormat="1" x14ac:dyDescent="0.2">
      <c r="B11" s="2" t="s">
        <v>27</v>
      </c>
      <c r="C11" s="6"/>
      <c r="D11" s="6"/>
      <c r="E11" s="6"/>
      <c r="F11" s="6"/>
      <c r="G11" s="6">
        <v>1529</v>
      </c>
      <c r="H11" s="6"/>
      <c r="I11" s="6"/>
      <c r="J11" s="6"/>
      <c r="K11" s="6">
        <v>1509</v>
      </c>
      <c r="L11" s="6"/>
      <c r="M11" s="6"/>
      <c r="N11" s="6"/>
    </row>
    <row r="12" spans="1:14" s="2" customFormat="1" x14ac:dyDescent="0.2">
      <c r="B12" s="2" t="s">
        <v>28</v>
      </c>
      <c r="C12" s="6"/>
      <c r="D12" s="6"/>
      <c r="E12" s="6"/>
      <c r="F12" s="6"/>
      <c r="G12" s="6">
        <v>490</v>
      </c>
      <c r="H12" s="6"/>
      <c r="I12" s="6"/>
      <c r="J12" s="6"/>
      <c r="K12" s="6">
        <v>176</v>
      </c>
      <c r="L12" s="6"/>
      <c r="M12" s="6"/>
      <c r="N12" s="6"/>
    </row>
    <row r="13" spans="1:14" s="2" customFormat="1" x14ac:dyDescent="0.2">
      <c r="B13" s="2" t="s">
        <v>29</v>
      </c>
      <c r="C13" s="6"/>
      <c r="D13" s="6"/>
      <c r="E13" s="6"/>
      <c r="F13" s="6"/>
      <c r="G13" s="6">
        <f>SUM(G10:G12)</f>
        <v>4327</v>
      </c>
      <c r="H13" s="6"/>
      <c r="I13" s="6"/>
      <c r="J13" s="6"/>
      <c r="K13" s="6">
        <f>SUM(K10:K12)</f>
        <v>3971</v>
      </c>
      <c r="L13" s="6"/>
      <c r="M13" s="6"/>
      <c r="N13" s="6"/>
    </row>
    <row r="14" spans="1:14" s="2" customFormat="1" x14ac:dyDescent="0.2">
      <c r="B14" s="2" t="s">
        <v>30</v>
      </c>
      <c r="C14" s="6"/>
      <c r="D14" s="6"/>
      <c r="E14" s="6"/>
      <c r="F14" s="6"/>
      <c r="G14" s="6">
        <f>G9-G13</f>
        <v>2763</v>
      </c>
      <c r="H14" s="6"/>
      <c r="I14" s="6"/>
      <c r="J14" s="6"/>
      <c r="K14" s="6">
        <f>K9-K13</f>
        <v>3461</v>
      </c>
      <c r="L14" s="6"/>
      <c r="M14" s="6"/>
      <c r="N14" s="6"/>
    </row>
    <row r="15" spans="1:14" s="2" customFormat="1" x14ac:dyDescent="0.2">
      <c r="B15" s="2" t="s">
        <v>31</v>
      </c>
      <c r="C15" s="6"/>
      <c r="D15" s="6"/>
      <c r="E15" s="6"/>
      <c r="F15" s="6"/>
      <c r="G15" s="6">
        <f>189-139-201</f>
        <v>-151</v>
      </c>
      <c r="H15" s="6"/>
      <c r="I15" s="6"/>
      <c r="J15" s="6"/>
      <c r="K15" s="6">
        <f>237-162-63</f>
        <v>12</v>
      </c>
      <c r="L15" s="6"/>
      <c r="M15" s="6"/>
      <c r="N15" s="6"/>
    </row>
    <row r="16" spans="1:14" s="2" customFormat="1" x14ac:dyDescent="0.2">
      <c r="B16" s="2" t="s">
        <v>32</v>
      </c>
      <c r="C16" s="6"/>
      <c r="D16" s="6"/>
      <c r="E16" s="6"/>
      <c r="F16" s="6"/>
      <c r="G16" s="6">
        <f>+G14+G15</f>
        <v>2612</v>
      </c>
      <c r="H16" s="6"/>
      <c r="I16" s="6"/>
      <c r="J16" s="6"/>
      <c r="K16" s="6">
        <f>+K14+K15</f>
        <v>3473</v>
      </c>
      <c r="L16" s="6"/>
      <c r="M16" s="6"/>
      <c r="N16" s="6"/>
    </row>
    <row r="17" spans="2:14" s="2" customFormat="1" x14ac:dyDescent="0.2">
      <c r="B17" s="2" t="s">
        <v>33</v>
      </c>
      <c r="C17" s="6"/>
      <c r="D17" s="6"/>
      <c r="E17" s="6"/>
      <c r="F17" s="6"/>
      <c r="G17" s="6">
        <v>476</v>
      </c>
      <c r="H17" s="6"/>
      <c r="I17" s="6"/>
      <c r="J17" s="6"/>
      <c r="K17" s="6">
        <v>159</v>
      </c>
      <c r="L17" s="6"/>
      <c r="M17" s="6"/>
      <c r="N17" s="6"/>
    </row>
    <row r="18" spans="2:14" s="2" customFormat="1" x14ac:dyDescent="0.2">
      <c r="B18" s="2" t="s">
        <v>34</v>
      </c>
      <c r="C18" s="6"/>
      <c r="D18" s="6"/>
      <c r="E18" s="6"/>
      <c r="F18" s="6"/>
      <c r="G18" s="6">
        <f>+G16-G17</f>
        <v>2136</v>
      </c>
      <c r="H18" s="6"/>
      <c r="I18" s="6"/>
      <c r="J18" s="6"/>
      <c r="K18" s="6">
        <f>+K16-K17</f>
        <v>3314</v>
      </c>
      <c r="L18" s="6"/>
      <c r="M18" s="6"/>
      <c r="N18" s="6"/>
    </row>
    <row r="19" spans="2:14" x14ac:dyDescent="0.2">
      <c r="B19" s="2" t="s">
        <v>35</v>
      </c>
      <c r="G19" s="5">
        <f>G18/G20</f>
        <v>0.413953488372093</v>
      </c>
      <c r="K19" s="5">
        <f>K18/K20</f>
        <v>0.65018638414753782</v>
      </c>
    </row>
    <row r="20" spans="2:14" s="2" customFormat="1" x14ac:dyDescent="0.2">
      <c r="B20" s="2" t="s">
        <v>1</v>
      </c>
      <c r="C20" s="6"/>
      <c r="D20" s="6"/>
      <c r="E20" s="6"/>
      <c r="F20" s="6"/>
      <c r="G20" s="6">
        <v>5160</v>
      </c>
      <c r="H20" s="6"/>
      <c r="I20" s="6"/>
      <c r="J20" s="6"/>
      <c r="K20" s="6">
        <v>5097</v>
      </c>
      <c r="L20" s="6"/>
      <c r="M20" s="6"/>
      <c r="N20" s="6"/>
    </row>
    <row r="22" spans="2:14" x14ac:dyDescent="0.2">
      <c r="B22" s="2" t="s">
        <v>36</v>
      </c>
      <c r="K22" s="9">
        <f>K5/G5-1</f>
        <v>-7.5402144772118707E-4</v>
      </c>
    </row>
    <row r="24" spans="2:14" x14ac:dyDescent="0.2">
      <c r="B24" s="2" t="s">
        <v>25</v>
      </c>
      <c r="G24" s="9">
        <f>G9/G5</f>
        <v>0.59400134048257369</v>
      </c>
      <c r="K24" s="9">
        <f>K9/K5</f>
        <v>0.62312400435985582</v>
      </c>
    </row>
    <row r="25" spans="2:14" x14ac:dyDescent="0.2">
      <c r="B25" t="s">
        <v>37</v>
      </c>
      <c r="G25" s="9">
        <f>G14/G5</f>
        <v>0.23148458445040215</v>
      </c>
      <c r="K25" s="9">
        <f>K14/K5</f>
        <v>0.29018194013582627</v>
      </c>
    </row>
  </sheetData>
  <hyperlinks>
    <hyperlink ref="A1" location="Main!A1" display="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2016-03-13T01:13:15Z</dcterms:created>
  <dcterms:modified xsi:type="dcterms:W3CDTF">2016-04-27T21:35:06Z</dcterms:modified>
</cp:coreProperties>
</file>