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rtin\Desktop\Investing Class\"/>
    </mc:Choice>
  </mc:AlternateContent>
  <bookViews>
    <workbookView xWindow="0" yWindow="0" windowWidth="21855" windowHeight="12405"/>
  </bookViews>
  <sheets>
    <sheet name="Main" sheetId="1" r:id="rId1"/>
    <sheet name="Model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7" i="1" l="1"/>
  <c r="M5" i="1"/>
  <c r="U14" i="2"/>
  <c r="U12" i="2"/>
  <c r="U11" i="2"/>
  <c r="U10" i="2"/>
  <c r="U9" i="2"/>
  <c r="U5" i="2"/>
  <c r="T26" i="2"/>
  <c r="U26" i="2"/>
  <c r="S2" i="2"/>
  <c r="T2" i="2" s="1"/>
  <c r="U2" i="2" s="1"/>
  <c r="V2" i="2" s="1"/>
  <c r="W2" i="2" s="1"/>
  <c r="X2" i="2" s="1"/>
  <c r="Y2" i="2" s="1"/>
  <c r="Z2" i="2" s="1"/>
  <c r="AA2" i="2" s="1"/>
  <c r="AB2" i="2" s="1"/>
  <c r="AC2" i="2" s="1"/>
  <c r="AD2" i="2" s="1"/>
  <c r="AE2" i="2" s="1"/>
  <c r="R2" i="2"/>
  <c r="M3" i="1"/>
  <c r="M4" i="1"/>
</calcChain>
</file>

<file path=xl/sharedStrings.xml><?xml version="1.0" encoding="utf-8"?>
<sst xmlns="http://schemas.openxmlformats.org/spreadsheetml/2006/main" count="35" uniqueCount="32">
  <si>
    <t>Price</t>
  </si>
  <si>
    <t>Shares</t>
  </si>
  <si>
    <t>MC</t>
  </si>
  <si>
    <t>Cash</t>
  </si>
  <si>
    <t>Debt</t>
  </si>
  <si>
    <t>EV</t>
  </si>
  <si>
    <t>Main</t>
  </si>
  <si>
    <t>Revenue</t>
  </si>
  <si>
    <t>Q114</t>
  </si>
  <si>
    <t>Q214</t>
  </si>
  <si>
    <t>Q314</t>
  </si>
  <si>
    <t>Q414</t>
  </si>
  <si>
    <t>Q115</t>
  </si>
  <si>
    <t>Q215</t>
  </si>
  <si>
    <t>Q315</t>
  </si>
  <si>
    <t>Q415</t>
  </si>
  <si>
    <t>Q116</t>
  </si>
  <si>
    <t>Q216</t>
  </si>
  <si>
    <t>Q316</t>
  </si>
  <si>
    <t>Q416</t>
  </si>
  <si>
    <t>COGS</t>
  </si>
  <si>
    <t>Revenue Growth</t>
  </si>
  <si>
    <t>Net Income</t>
  </si>
  <si>
    <t>Taxes</t>
  </si>
  <si>
    <t>Pretax Income</t>
  </si>
  <si>
    <t>Interest Income</t>
  </si>
  <si>
    <t>Operating Income</t>
  </si>
  <si>
    <t>Operating Expenses</t>
  </si>
  <si>
    <t>G&amp;A</t>
  </si>
  <si>
    <t>R&amp;D</t>
  </si>
  <si>
    <t>S&amp;M</t>
  </si>
  <si>
    <t>Gross 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</si>
</sst>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0" fontId="1" fillId="0" borderId="0" xfId="1"/>
    <xf numFmtId="3" fontId="0" fillId="0" borderId="0" xfId="0" applyNumberFormat="1" applyAlignment="1">
      <alignment horizontal="right"/>
    </xf>
    <xf numFmtId="9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38100</xdr:colOff>
      <xdr:row>0</xdr:row>
      <xdr:rowOff>47625</xdr:rowOff>
    </xdr:from>
    <xdr:to>
      <xdr:col>21</xdr:col>
      <xdr:colOff>38100</xdr:colOff>
      <xdr:row>41</xdr:row>
      <xdr:rowOff>57150</xdr:rowOff>
    </xdr:to>
    <xdr:cxnSp macro="">
      <xdr:nvCxnSpPr>
        <xdr:cNvPr id="3" name="Straight Connector 2"/>
        <xdr:cNvCxnSpPr/>
      </xdr:nvCxnSpPr>
      <xdr:spPr>
        <a:xfrm>
          <a:off x="13163550" y="47625"/>
          <a:ext cx="0" cy="66484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L2:N7"/>
  <sheetViews>
    <sheetView tabSelected="1" workbookViewId="0">
      <selection activeCell="G13" sqref="G13"/>
    </sheetView>
  </sheetViews>
  <sheetFormatPr defaultRowHeight="12.75" x14ac:dyDescent="0.2"/>
  <sheetData>
    <row r="2" spans="12:14" x14ac:dyDescent="0.2">
      <c r="L2" t="s">
        <v>0</v>
      </c>
      <c r="M2" s="1">
        <v>110</v>
      </c>
    </row>
    <row r="3" spans="12:14" x14ac:dyDescent="0.2">
      <c r="L3" t="s">
        <v>1</v>
      </c>
      <c r="M3" s="2">
        <f>137.78+12.799</f>
        <v>150.57900000000001</v>
      </c>
      <c r="N3" s="3" t="s">
        <v>15</v>
      </c>
    </row>
    <row r="4" spans="12:14" x14ac:dyDescent="0.2">
      <c r="L4" t="s">
        <v>2</v>
      </c>
      <c r="M4" s="2">
        <f>+M3*M2</f>
        <v>16563.690000000002</v>
      </c>
      <c r="N4" s="3"/>
    </row>
    <row r="5" spans="12:14" x14ac:dyDescent="0.2">
      <c r="L5" t="s">
        <v>3</v>
      </c>
      <c r="M5" s="2">
        <f>1676.299+11.324+33.739+658.439</f>
        <v>2379.8009999999999</v>
      </c>
      <c r="N5" s="3" t="s">
        <v>15</v>
      </c>
    </row>
    <row r="6" spans="12:14" x14ac:dyDescent="0.2">
      <c r="L6" t="s">
        <v>4</v>
      </c>
      <c r="M6" s="2">
        <v>3201.277</v>
      </c>
      <c r="N6" s="3" t="s">
        <v>15</v>
      </c>
    </row>
    <row r="7" spans="12:14" x14ac:dyDescent="0.2">
      <c r="L7" t="s">
        <v>5</v>
      </c>
      <c r="M7" s="2">
        <f>+M4-M5+M6</f>
        <v>17385.166000000005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6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T18" sqref="T18"/>
    </sheetView>
  </sheetViews>
  <sheetFormatPr defaultRowHeight="12.75" x14ac:dyDescent="0.2"/>
  <cols>
    <col min="1" max="1" width="5" bestFit="1" customWidth="1"/>
    <col min="2" max="2" width="18.140625" bestFit="1" customWidth="1"/>
    <col min="3" max="14" width="9.140625" style="3"/>
  </cols>
  <sheetData>
    <row r="1" spans="1:31" x14ac:dyDescent="0.2">
      <c r="A1" s="4" t="s">
        <v>6</v>
      </c>
    </row>
    <row r="2" spans="1:31" x14ac:dyDescent="0.2">
      <c r="C2" s="3" t="s">
        <v>8</v>
      </c>
      <c r="D2" s="3" t="s">
        <v>9</v>
      </c>
      <c r="E2" s="3" t="s">
        <v>10</v>
      </c>
      <c r="F2" s="3" t="s">
        <v>11</v>
      </c>
      <c r="G2" s="3" t="s">
        <v>12</v>
      </c>
      <c r="H2" s="3" t="s">
        <v>13</v>
      </c>
      <c r="I2" s="3" t="s">
        <v>14</v>
      </c>
      <c r="J2" s="3" t="s">
        <v>15</v>
      </c>
      <c r="K2" s="3" t="s">
        <v>16</v>
      </c>
      <c r="L2" s="3" t="s">
        <v>17</v>
      </c>
      <c r="M2" s="3" t="s">
        <v>18</v>
      </c>
      <c r="N2" s="3" t="s">
        <v>19</v>
      </c>
      <c r="Q2">
        <v>2011</v>
      </c>
      <c r="R2">
        <f>+Q2+1</f>
        <v>2012</v>
      </c>
      <c r="S2">
        <f t="shared" ref="S2:AE2" si="0">+R2+1</f>
        <v>2013</v>
      </c>
      <c r="T2">
        <f t="shared" si="0"/>
        <v>2014</v>
      </c>
      <c r="U2">
        <f t="shared" si="0"/>
        <v>2015</v>
      </c>
      <c r="V2">
        <f t="shared" si="0"/>
        <v>2016</v>
      </c>
      <c r="W2">
        <f t="shared" si="0"/>
        <v>2017</v>
      </c>
      <c r="X2">
        <f t="shared" si="0"/>
        <v>2018</v>
      </c>
      <c r="Y2">
        <f t="shared" si="0"/>
        <v>2019</v>
      </c>
      <c r="Z2">
        <f t="shared" si="0"/>
        <v>2020</v>
      </c>
      <c r="AA2">
        <f t="shared" si="0"/>
        <v>2021</v>
      </c>
      <c r="AB2">
        <f t="shared" si="0"/>
        <v>2022</v>
      </c>
      <c r="AC2">
        <f t="shared" si="0"/>
        <v>2023</v>
      </c>
      <c r="AD2">
        <f t="shared" si="0"/>
        <v>2024</v>
      </c>
      <c r="AE2">
        <f t="shared" si="0"/>
        <v>2025</v>
      </c>
    </row>
    <row r="3" spans="1:31" s="2" customFormat="1" x14ac:dyDescent="0.2">
      <c r="B3" s="2" t="s">
        <v>7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S3" s="2">
        <v>4771.259</v>
      </c>
      <c r="T3" s="2">
        <v>5763.4849999999997</v>
      </c>
      <c r="U3" s="2">
        <v>6672.317</v>
      </c>
    </row>
    <row r="4" spans="1:31" s="2" customFormat="1" x14ac:dyDescent="0.2">
      <c r="B4" s="2" t="s">
        <v>20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U4" s="2">
        <v>1309.559</v>
      </c>
    </row>
    <row r="5" spans="1:31" s="2" customFormat="1" x14ac:dyDescent="0.2">
      <c r="B5" s="2" t="s">
        <v>31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U5" s="2">
        <f>+U3-U4</f>
        <v>5362.7579999999998</v>
      </c>
    </row>
    <row r="6" spans="1:31" s="2" customFormat="1" x14ac:dyDescent="0.2">
      <c r="B6" s="2" t="s">
        <v>30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U6" s="2">
        <v>3381.0859999999998</v>
      </c>
    </row>
    <row r="7" spans="1:31" s="2" customFormat="1" x14ac:dyDescent="0.2">
      <c r="B7" s="2" t="s">
        <v>29</v>
      </c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U7" s="2">
        <v>830.24400000000003</v>
      </c>
    </row>
    <row r="8" spans="1:31" s="2" customFormat="1" x14ac:dyDescent="0.2">
      <c r="B8" s="2" t="s">
        <v>28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U8" s="2">
        <v>573.91300000000001</v>
      </c>
    </row>
    <row r="9" spans="1:31" s="2" customFormat="1" x14ac:dyDescent="0.2">
      <c r="B9" s="2" t="s">
        <v>27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U9" s="2">
        <f>SUM(U6:U8)</f>
        <v>4785.2430000000004</v>
      </c>
    </row>
    <row r="10" spans="1:31" s="2" customFormat="1" x14ac:dyDescent="0.2">
      <c r="B10" s="2" t="s">
        <v>26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U10" s="2">
        <f>U5-U9</f>
        <v>577.51499999999942</v>
      </c>
    </row>
    <row r="11" spans="1:31" s="2" customFormat="1" x14ac:dyDescent="0.2">
      <c r="B11" s="2" t="s">
        <v>25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U11" s="2">
        <f>16.695-126.195</f>
        <v>-109.5</v>
      </c>
    </row>
    <row r="12" spans="1:31" s="2" customFormat="1" x14ac:dyDescent="0.2">
      <c r="B12" s="2" t="s">
        <v>24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U12" s="2">
        <f>+U10+U11</f>
        <v>468.01499999999942</v>
      </c>
    </row>
    <row r="13" spans="1:31" s="2" customFormat="1" x14ac:dyDescent="0.2">
      <c r="B13" s="2" t="s">
        <v>23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U13" s="2">
        <v>203.214</v>
      </c>
    </row>
    <row r="14" spans="1:31" s="2" customFormat="1" x14ac:dyDescent="0.2">
      <c r="B14" s="2" t="s">
        <v>22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U14" s="2">
        <f>+U12-U13</f>
        <v>264.80099999999942</v>
      </c>
    </row>
    <row r="26" spans="2:21" x14ac:dyDescent="0.2">
      <c r="B26" t="s">
        <v>21</v>
      </c>
      <c r="T26" s="6">
        <f>T3/S3-1</f>
        <v>0.20795894752307498</v>
      </c>
      <c r="U26" s="6">
        <f>U3/T3-1</f>
        <v>0.15768792666242737</v>
      </c>
    </row>
  </sheetData>
  <hyperlinks>
    <hyperlink ref="A1" location="Main!A1" display="Main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2016-04-02T20:23:39Z</dcterms:created>
  <dcterms:modified xsi:type="dcterms:W3CDTF">2016-04-02T20:30:19Z</dcterms:modified>
</cp:coreProperties>
</file>