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2470" windowHeight="12000" activeTab="1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J3" i="2"/>
  <c r="R5" i="2"/>
  <c r="R9" i="2"/>
  <c r="N18" i="2"/>
  <c r="M18" i="2"/>
  <c r="R18" i="2"/>
  <c r="R10" i="2"/>
  <c r="M8" i="2"/>
  <c r="M9" i="2"/>
  <c r="M5" i="2"/>
  <c r="N16" i="2"/>
  <c r="N13" i="2"/>
  <c r="N11" i="2"/>
  <c r="N10" i="2"/>
  <c r="N9" i="2"/>
  <c r="N8" i="2"/>
  <c r="N7" i="2"/>
  <c r="N6" i="2"/>
  <c r="N5" i="2"/>
  <c r="N4" i="2"/>
  <c r="N3" i="2"/>
  <c r="F13" i="2"/>
  <c r="F11" i="2"/>
  <c r="F8" i="2"/>
  <c r="F7" i="2"/>
  <c r="F6" i="2"/>
  <c r="F5" i="2"/>
  <c r="F4" i="2"/>
  <c r="F3" i="2"/>
  <c r="E15" i="2"/>
  <c r="I15" i="2"/>
  <c r="C11" i="2"/>
  <c r="C9" i="2"/>
  <c r="C5" i="2"/>
  <c r="G11" i="2"/>
  <c r="G9" i="2"/>
  <c r="G5" i="2"/>
  <c r="H15" i="2"/>
  <c r="D15" i="2"/>
  <c r="D11" i="2"/>
  <c r="D9" i="2"/>
  <c r="D5" i="2"/>
  <c r="H11" i="2"/>
  <c r="H9" i="2"/>
  <c r="H5" i="2"/>
  <c r="E11" i="2"/>
  <c r="E12" i="2"/>
  <c r="E14" i="2" s="1"/>
  <c r="I14" i="2"/>
  <c r="I12" i="2"/>
  <c r="I11" i="2"/>
  <c r="E9" i="2"/>
  <c r="E5" i="2"/>
  <c r="I10" i="2"/>
  <c r="I9" i="2"/>
  <c r="I5" i="2"/>
  <c r="M7" i="1"/>
  <c r="M6" i="1"/>
  <c r="M4" i="1"/>
  <c r="M10" i="2" l="1"/>
  <c r="M12" i="2" s="1"/>
  <c r="M14" i="2" s="1"/>
  <c r="M15" i="2" s="1"/>
  <c r="N12" i="2"/>
  <c r="N14" i="2" s="1"/>
  <c r="N15" i="2" s="1"/>
  <c r="F9" i="2"/>
  <c r="F10" i="2"/>
  <c r="F12" i="2" s="1"/>
  <c r="F14" i="2" s="1"/>
  <c r="F15" i="2" s="1"/>
  <c r="C10" i="2"/>
  <c r="C12" i="2" s="1"/>
  <c r="C14" i="2" s="1"/>
  <c r="C15" i="2" s="1"/>
  <c r="G10" i="2"/>
  <c r="G12" i="2" s="1"/>
  <c r="G14" i="2" s="1"/>
  <c r="G15" i="2" s="1"/>
  <c r="D10" i="2"/>
  <c r="D12" i="2" s="1"/>
  <c r="D14" i="2" s="1"/>
  <c r="H10" i="2"/>
  <c r="H12" i="2" s="1"/>
  <c r="H14" i="2" s="1"/>
  <c r="E10" i="2"/>
</calcChain>
</file>

<file path=xl/sharedStrings.xml><?xml version="1.0" encoding="utf-8"?>
<sst xmlns="http://schemas.openxmlformats.org/spreadsheetml/2006/main" count="34" uniqueCount="30">
  <si>
    <t>Price</t>
  </si>
  <si>
    <t>Shares</t>
  </si>
  <si>
    <t>MC</t>
  </si>
  <si>
    <t>Cash</t>
  </si>
  <si>
    <t>Debt</t>
  </si>
  <si>
    <t>EV</t>
  </si>
  <si>
    <t>Q315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</si>
  <si>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</si>
  <si>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</si>
  <si>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</si>
  <si>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</si>
  <si>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</si>
  <si>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</si>
  <si>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</si>
  <si>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</si>
  <si>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Q415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</si>
  <si>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</si>
  <si>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</si>
  <si>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</si>
  <si>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</si>
  <si>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</si>
  <si>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</si>
  <si>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</si>
  <si>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</si>
  <si>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</si>
  <si>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</si>
  <si>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</si>
  <si>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</si>
  <si>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CFFO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</si>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</sst>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47625</xdr:rowOff>
    </xdr:from>
    <xdr:to>
      <xdr:col>9</xdr:col>
      <xdr:colOff>38100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6648450" y="47625"/>
          <a:ext cx="0" cy="6905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0</xdr:row>
      <xdr:rowOff>0</xdr:rowOff>
    </xdr:from>
    <xdr:to>
      <xdr:col>14</xdr:col>
      <xdr:colOff>38100</xdr:colOff>
      <xdr:row>42</xdr:row>
      <xdr:rowOff>104775</xdr:rowOff>
    </xdr:to>
    <xdr:cxnSp macro="">
      <xdr:nvCxnSpPr>
        <xdr:cNvPr id="4" name="Straight Connector 3"/>
        <xdr:cNvCxnSpPr/>
      </xdr:nvCxnSpPr>
      <xdr:spPr>
        <a:xfrm>
          <a:off x="10029825" y="0"/>
          <a:ext cx="0" cy="6905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N9"/>
  <sheetViews>
    <sheetView workbookViewId="0">
      <selection activeCell="M4" sqref="M4"/>
    </sheetView>
  </sheetViews>
  <sheetFormatPr defaultRowHeight="12.75" x14ac:dyDescent="0.2"/>
  <sheetData>
    <row r="2" spans="12:14" x14ac:dyDescent="0.2">
      <c r="L2" t="s">
        <v>0</v>
      </c>
      <c r="M2" s="1">
        <v>0.20599999999999999</v>
      </c>
    </row>
    <row r="3" spans="12:14" x14ac:dyDescent="0.2">
      <c r="L3" t="s">
        <v>1</v>
      </c>
      <c r="M3" s="2">
        <v>190.67994100000001</v>
      </c>
      <c r="N3" s="3" t="s">
        <v>6</v>
      </c>
    </row>
    <row r="4" spans="12:14" x14ac:dyDescent="0.2">
      <c r="L4" t="s">
        <v>2</v>
      </c>
      <c r="M4" s="2">
        <f>+M3*M2</f>
        <v>39.280067846000001</v>
      </c>
      <c r="N4" s="3"/>
    </row>
    <row r="5" spans="12:14" x14ac:dyDescent="0.2">
      <c r="L5" t="s">
        <v>3</v>
      </c>
      <c r="M5" s="2">
        <v>7.3037109999999998</v>
      </c>
      <c r="N5" s="3" t="s">
        <v>6</v>
      </c>
    </row>
    <row r="6" spans="12:14" x14ac:dyDescent="0.2">
      <c r="L6" t="s">
        <v>4</v>
      </c>
      <c r="M6" s="2">
        <f>0+0.5</f>
        <v>0.5</v>
      </c>
      <c r="N6" s="3" t="s">
        <v>6</v>
      </c>
    </row>
    <row r="7" spans="12:14" x14ac:dyDescent="0.2">
      <c r="L7" t="s">
        <v>5</v>
      </c>
      <c r="M7" s="2">
        <f>+M4-M5+M6</f>
        <v>32.476356846000002</v>
      </c>
    </row>
    <row r="9" spans="12:14" x14ac:dyDescent="0.2">
      <c r="L9">
        <v>104386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3" sqref="R3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10.85546875" style="3" customWidth="1"/>
    <col min="12" max="12" width="9.140625" style="3"/>
    <col min="13" max="14" width="10.7109375" style="3" bestFit="1" customWidth="1"/>
    <col min="15" max="15" width="11.140625" style="3" customWidth="1"/>
    <col min="18" max="18" width="13" customWidth="1"/>
  </cols>
  <sheetData>
    <row r="1" spans="1:18" x14ac:dyDescent="0.2">
      <c r="A1" s="4" t="s">
        <v>7</v>
      </c>
    </row>
    <row r="2" spans="1:18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</v>
      </c>
      <c r="J2" s="3" t="s">
        <v>15</v>
      </c>
      <c r="M2" s="3">
        <v>2013</v>
      </c>
      <c r="N2" s="3">
        <v>2014</v>
      </c>
      <c r="O2" s="3">
        <v>2015</v>
      </c>
      <c r="R2" s="3">
        <v>2014</v>
      </c>
    </row>
    <row r="3" spans="1:18" s="6" customFormat="1" x14ac:dyDescent="0.2">
      <c r="B3" s="6" t="s">
        <v>8</v>
      </c>
      <c r="C3" s="7">
        <v>349135</v>
      </c>
      <c r="D3" s="7">
        <v>402446</v>
      </c>
      <c r="E3" s="7">
        <v>409390</v>
      </c>
      <c r="F3" s="7">
        <f>1606254-E3-D3-C3</f>
        <v>445283</v>
      </c>
      <c r="G3" s="7">
        <v>458730</v>
      </c>
      <c r="H3" s="7">
        <v>525506</v>
      </c>
      <c r="I3" s="7">
        <v>545934</v>
      </c>
      <c r="J3" s="7">
        <f>+I3</f>
        <v>545934</v>
      </c>
      <c r="K3" s="7"/>
      <c r="L3" s="7"/>
      <c r="M3" s="7">
        <v>760646</v>
      </c>
      <c r="N3" s="7">
        <f>SUM(C3:F3)</f>
        <v>1606254</v>
      </c>
      <c r="O3" s="7">
        <f>SUM(G3:J3)</f>
        <v>2076104</v>
      </c>
      <c r="R3" s="6">
        <v>470141000</v>
      </c>
    </row>
    <row r="4" spans="1:18" s="2" customFormat="1" x14ac:dyDescent="0.2">
      <c r="B4" s="2" t="s">
        <v>16</v>
      </c>
      <c r="C4" s="5">
        <v>846957</v>
      </c>
      <c r="D4" s="5">
        <v>971862</v>
      </c>
      <c r="E4" s="5">
        <v>942334</v>
      </c>
      <c r="F4" s="5">
        <f>3968185-E4-D4-C4</f>
        <v>1207032</v>
      </c>
      <c r="G4" s="5">
        <v>966593</v>
      </c>
      <c r="H4" s="5">
        <v>1299948</v>
      </c>
      <c r="I4" s="5">
        <v>1102727</v>
      </c>
      <c r="J4" s="5"/>
      <c r="K4" s="5"/>
      <c r="L4" s="5"/>
      <c r="M4" s="9">
        <v>2185992</v>
      </c>
      <c r="N4" s="9">
        <f>SUM(C4:F4)</f>
        <v>3968185</v>
      </c>
      <c r="O4" s="5"/>
      <c r="R4" s="9">
        <v>229327000</v>
      </c>
    </row>
    <row r="5" spans="1:18" s="2" customFormat="1" x14ac:dyDescent="0.2">
      <c r="B5" s="2" t="s">
        <v>17</v>
      </c>
      <c r="C5" s="5">
        <f>C3-C4</f>
        <v>-497822</v>
      </c>
      <c r="D5" s="5">
        <f>D3-D4</f>
        <v>-569416</v>
      </c>
      <c r="E5" s="5">
        <f>E3-E4</f>
        <v>-532944</v>
      </c>
      <c r="F5" s="5">
        <f>F3-F4</f>
        <v>-761749</v>
      </c>
      <c r="G5" s="5">
        <f>G3-G4</f>
        <v>-507863</v>
      </c>
      <c r="H5" s="5">
        <f>H3-H4</f>
        <v>-774442</v>
      </c>
      <c r="I5" s="5">
        <f>I3-I4</f>
        <v>-556793</v>
      </c>
      <c r="J5" s="5"/>
      <c r="K5" s="5"/>
      <c r="L5" s="5"/>
      <c r="M5" s="5">
        <f>M3-M4</f>
        <v>-1425346</v>
      </c>
      <c r="N5" s="5">
        <f>N3-N4</f>
        <v>-2361931</v>
      </c>
      <c r="O5" s="5"/>
      <c r="R5" s="5">
        <f>+R3-R4</f>
        <v>240814000</v>
      </c>
    </row>
    <row r="6" spans="1:18" s="2" customFormat="1" x14ac:dyDescent="0.2">
      <c r="B6" s="2" t="s">
        <v>18</v>
      </c>
      <c r="C6" s="5">
        <v>814237</v>
      </c>
      <c r="D6" s="5">
        <v>1026035</v>
      </c>
      <c r="E6" s="5">
        <v>1424877</v>
      </c>
      <c r="F6" s="5">
        <f>4609913-E6-D6-C6</f>
        <v>1344764</v>
      </c>
      <c r="G6" s="5">
        <v>1503558</v>
      </c>
      <c r="H6" s="5">
        <v>1902296</v>
      </c>
      <c r="I6" s="5">
        <v>2878316</v>
      </c>
      <c r="J6" s="5"/>
      <c r="K6" s="5"/>
      <c r="L6" s="5"/>
      <c r="M6" s="9">
        <v>3345693</v>
      </c>
      <c r="N6" s="9">
        <f>SUM(C6:F6)</f>
        <v>4609913</v>
      </c>
      <c r="O6" s="5"/>
      <c r="R6" s="9">
        <v>96851000</v>
      </c>
    </row>
    <row r="7" spans="1:18" s="2" customFormat="1" x14ac:dyDescent="0.2">
      <c r="B7" s="2" t="s">
        <v>19</v>
      </c>
      <c r="C7" s="5">
        <v>634242</v>
      </c>
      <c r="D7" s="5">
        <v>533041</v>
      </c>
      <c r="E7" s="5">
        <v>479499</v>
      </c>
      <c r="F7" s="5">
        <f>2301610-E7-D7-C7</f>
        <v>654828</v>
      </c>
      <c r="G7" s="5">
        <v>806118</v>
      </c>
      <c r="H7" s="5">
        <v>919699</v>
      </c>
      <c r="I7" s="5">
        <v>1481140</v>
      </c>
      <c r="J7" s="5"/>
      <c r="K7" s="5"/>
      <c r="L7" s="5"/>
      <c r="M7" s="9">
        <v>2618901</v>
      </c>
      <c r="N7" s="9">
        <f>SUM(C7:F7)</f>
        <v>2301610</v>
      </c>
      <c r="O7" s="5"/>
      <c r="R7" s="9">
        <v>97848000</v>
      </c>
    </row>
    <row r="8" spans="1:18" s="2" customFormat="1" x14ac:dyDescent="0.2">
      <c r="B8" s="2" t="s">
        <v>20</v>
      </c>
      <c r="C8" s="5">
        <v>605995</v>
      </c>
      <c r="D8" s="5">
        <v>800290</v>
      </c>
      <c r="E8" s="5">
        <v>597795</v>
      </c>
      <c r="F8" s="5">
        <f>2928186-E8-D8-C8</f>
        <v>924106</v>
      </c>
      <c r="G8" s="5">
        <v>1060652</v>
      </c>
      <c r="H8" s="5">
        <v>1276555</v>
      </c>
      <c r="I8" s="5">
        <v>1795766</v>
      </c>
      <c r="J8" s="5"/>
      <c r="K8" s="5"/>
      <c r="L8" s="5"/>
      <c r="M8" s="9">
        <f>SUM(B8:E8)</f>
        <v>2004080</v>
      </c>
      <c r="N8" s="9">
        <f>SUM(C8:F8)</f>
        <v>2928186</v>
      </c>
      <c r="O8" s="5"/>
      <c r="R8" s="9">
        <v>55047000</v>
      </c>
    </row>
    <row r="9" spans="1:18" s="2" customFormat="1" x14ac:dyDescent="0.2">
      <c r="B9" s="2" t="s">
        <v>21</v>
      </c>
      <c r="C9" s="5">
        <f>SUM(C6:C8)</f>
        <v>2054474</v>
      </c>
      <c r="D9" s="5">
        <f>SUM(D6:D8)</f>
        <v>2359366</v>
      </c>
      <c r="E9" s="5">
        <f>SUM(E6:E8)</f>
        <v>2502171</v>
      </c>
      <c r="F9" s="5">
        <f>SUM(F6:F8)</f>
        <v>2923698</v>
      </c>
      <c r="G9" s="5">
        <f>SUM(G6:G8)</f>
        <v>3370328</v>
      </c>
      <c r="H9" s="5">
        <f>SUM(H6:H8)</f>
        <v>4098550</v>
      </c>
      <c r="I9" s="5">
        <f>SUM(I6:I8)</f>
        <v>6155222</v>
      </c>
      <c r="J9" s="5"/>
      <c r="K9" s="5"/>
      <c r="L9" s="5"/>
      <c r="M9" s="5">
        <f>SUM(M6:M8)</f>
        <v>7968674</v>
      </c>
      <c r="N9" s="5">
        <f>SUM(N6:N8)</f>
        <v>9839709</v>
      </c>
      <c r="O9" s="5"/>
      <c r="R9" s="5">
        <f>SUM(R6:R8)</f>
        <v>249746000</v>
      </c>
    </row>
    <row r="10" spans="1:18" s="2" customFormat="1" x14ac:dyDescent="0.2">
      <c r="B10" s="2" t="s">
        <v>22</v>
      </c>
      <c r="C10" s="5">
        <f>C5-C9</f>
        <v>-2552296</v>
      </c>
      <c r="D10" s="5">
        <f>D5-D9</f>
        <v>-2928782</v>
      </c>
      <c r="E10" s="5">
        <f>E5-E9</f>
        <v>-3035115</v>
      </c>
      <c r="F10" s="5">
        <f>F5-F9</f>
        <v>-3685447</v>
      </c>
      <c r="G10" s="5">
        <f>G5-G9</f>
        <v>-3878191</v>
      </c>
      <c r="H10" s="5">
        <f>H5-H9</f>
        <v>-4872992</v>
      </c>
      <c r="I10" s="5">
        <f>I5-I9</f>
        <v>-6712015</v>
      </c>
      <c r="J10" s="5"/>
      <c r="K10" s="5"/>
      <c r="L10" s="5"/>
      <c r="M10" s="5">
        <f>M5-M9</f>
        <v>-9394020</v>
      </c>
      <c r="N10" s="5">
        <f>N5-N9</f>
        <v>-12201640</v>
      </c>
      <c r="O10" s="5"/>
      <c r="R10" s="5">
        <f>R5-R9</f>
        <v>-8932000</v>
      </c>
    </row>
    <row r="11" spans="1:18" s="2" customFormat="1" x14ac:dyDescent="0.2">
      <c r="B11" s="2" t="s">
        <v>23</v>
      </c>
      <c r="C11" s="5">
        <f>-192609+919</f>
        <v>-191690</v>
      </c>
      <c r="D11" s="5">
        <f>-312176+519</f>
        <v>-311657</v>
      </c>
      <c r="E11" s="5">
        <f>-314450+619</f>
        <v>-313831</v>
      </c>
      <c r="F11" s="5">
        <f>-1136054+3176-E11-D11-C11</f>
        <v>-315700</v>
      </c>
      <c r="G11" s="5">
        <f>-305582+4297</f>
        <v>-301285</v>
      </c>
      <c r="H11" s="5">
        <f>-309785+9035</f>
        <v>-300750</v>
      </c>
      <c r="I11" s="5">
        <f>-253220+4746</f>
        <v>-248474</v>
      </c>
      <c r="J11" s="5"/>
      <c r="K11" s="5"/>
      <c r="L11" s="5"/>
      <c r="M11" s="9">
        <v>-284323</v>
      </c>
      <c r="N11" s="9">
        <f>SUM(C11:F11)</f>
        <v>-1132878</v>
      </c>
      <c r="O11" s="5"/>
      <c r="R11" s="9"/>
    </row>
    <row r="12" spans="1:18" s="2" customFormat="1" x14ac:dyDescent="0.2">
      <c r="B12" s="2" t="s">
        <v>24</v>
      </c>
      <c r="C12" s="5">
        <f>+C10+C11</f>
        <v>-2743986</v>
      </c>
      <c r="D12" s="5">
        <f>+D10+D11</f>
        <v>-3240439</v>
      </c>
      <c r="E12" s="5">
        <f>+E10+E11</f>
        <v>-3348946</v>
      </c>
      <c r="F12" s="5">
        <f>+F10+F11</f>
        <v>-4001147</v>
      </c>
      <c r="G12" s="5">
        <f>+G10+G11</f>
        <v>-4179476</v>
      </c>
      <c r="H12" s="5">
        <f>+H10+H11</f>
        <v>-5173742</v>
      </c>
      <c r="I12" s="5">
        <f>+I10+I11</f>
        <v>-6960489</v>
      </c>
      <c r="J12" s="5"/>
      <c r="K12" s="5"/>
      <c r="L12" s="5"/>
      <c r="M12" s="5">
        <f>+M10+M11</f>
        <v>-9678343</v>
      </c>
      <c r="N12" s="5">
        <f>+N10+N11</f>
        <v>-13334518</v>
      </c>
      <c r="O12" s="5"/>
      <c r="R12" s="5"/>
    </row>
    <row r="13" spans="1:18" s="2" customFormat="1" x14ac:dyDescent="0.2">
      <c r="B13" s="2" t="s">
        <v>25</v>
      </c>
      <c r="C13" s="5">
        <v>6093</v>
      </c>
      <c r="D13" s="5">
        <v>0</v>
      </c>
      <c r="E13" s="5">
        <v>0</v>
      </c>
      <c r="F13" s="5">
        <f>5297-E13-D13-C13</f>
        <v>-796</v>
      </c>
      <c r="G13" s="5">
        <v>0</v>
      </c>
      <c r="H13" s="5">
        <v>1250</v>
      </c>
      <c r="I13" s="5">
        <v>0</v>
      </c>
      <c r="J13" s="5"/>
      <c r="K13" s="5"/>
      <c r="L13" s="5"/>
      <c r="M13" s="9">
        <v>1250</v>
      </c>
      <c r="N13" s="9">
        <f>SUM(C13:F13)</f>
        <v>5297</v>
      </c>
      <c r="O13" s="5"/>
      <c r="R13" s="9"/>
    </row>
    <row r="14" spans="1:18" s="2" customFormat="1" x14ac:dyDescent="0.2">
      <c r="B14" s="2" t="s">
        <v>26</v>
      </c>
      <c r="C14" s="5">
        <f>+C12-C13</f>
        <v>-2750079</v>
      </c>
      <c r="D14" s="5">
        <f>+D12-D13</f>
        <v>-3240439</v>
      </c>
      <c r="E14" s="5">
        <f>+E12-E13</f>
        <v>-3348946</v>
      </c>
      <c r="F14" s="5">
        <f>+F12-F13</f>
        <v>-4000351</v>
      </c>
      <c r="G14" s="5">
        <f>+G12-G13</f>
        <v>-4179476</v>
      </c>
      <c r="H14" s="5">
        <f>+H12-H13</f>
        <v>-5174992</v>
      </c>
      <c r="I14" s="5">
        <f>+I12-I13</f>
        <v>-6960489</v>
      </c>
      <c r="J14" s="5"/>
      <c r="K14" s="5"/>
      <c r="L14" s="5"/>
      <c r="M14" s="5">
        <f>+M12-M13</f>
        <v>-9679593</v>
      </c>
      <c r="N14" s="5">
        <f>+N12-N13</f>
        <v>-13339815</v>
      </c>
      <c r="O14" s="5"/>
      <c r="R14" s="5"/>
    </row>
    <row r="15" spans="1:18" x14ac:dyDescent="0.2">
      <c r="B15" s="2" t="s">
        <v>27</v>
      </c>
      <c r="C15" s="8">
        <f>C14/C16</f>
        <v>-23.808146480824171</v>
      </c>
      <c r="D15" s="8">
        <f>D14/D16</f>
        <v>-28.05332005886936</v>
      </c>
      <c r="E15" s="8">
        <f>E14/E16</f>
        <v>-22.831958439575125</v>
      </c>
      <c r="F15" s="8">
        <f>F14/F16</f>
        <v>-27.273012994450429</v>
      </c>
      <c r="G15" s="8">
        <f>G14/G16</f>
        <v>-0.82161455312915155</v>
      </c>
      <c r="H15" s="8">
        <f>H14/H16</f>
        <v>-0.19267135127459462</v>
      </c>
      <c r="I15" s="8">
        <f>I14/I16</f>
        <v>-0.15421184098898499</v>
      </c>
      <c r="M15" s="8">
        <f>M14/M16</f>
        <v>-83.798744697428788</v>
      </c>
      <c r="N15" s="8">
        <f>N14/N16</f>
        <v>-101.7576319282347</v>
      </c>
      <c r="R15" s="8"/>
    </row>
    <row r="16" spans="1:18" s="2" customFormat="1" x14ac:dyDescent="0.2">
      <c r="B16" s="2" t="s">
        <v>1</v>
      </c>
      <c r="C16" s="5">
        <v>115510</v>
      </c>
      <c r="D16" s="5">
        <v>115510</v>
      </c>
      <c r="E16" s="5">
        <v>146678</v>
      </c>
      <c r="F16" s="5">
        <v>146678</v>
      </c>
      <c r="G16" s="5">
        <v>5086906</v>
      </c>
      <c r="H16" s="5">
        <v>26859167</v>
      </c>
      <c r="I16" s="5">
        <v>45135892</v>
      </c>
      <c r="J16" s="5"/>
      <c r="K16" s="5"/>
      <c r="L16" s="5"/>
      <c r="M16" s="5">
        <v>115510</v>
      </c>
      <c r="N16" s="5">
        <f>AVERAGE(C16:F16)</f>
        <v>131094</v>
      </c>
      <c r="O16" s="5"/>
      <c r="R16" s="5"/>
    </row>
    <row r="18" spans="2:18" x14ac:dyDescent="0.2">
      <c r="B18" s="2" t="s">
        <v>29</v>
      </c>
      <c r="M18" s="10">
        <f t="shared" ref="M18:N18" si="0">M5/M3</f>
        <v>-1.8738624800498525</v>
      </c>
      <c r="N18" s="10">
        <f>N5/N3</f>
        <v>-1.4704592175334661</v>
      </c>
      <c r="R18" s="10">
        <f>R5/R3</f>
        <v>0.51221654780161696</v>
      </c>
    </row>
    <row r="24" spans="2:18" s="2" customFormat="1" x14ac:dyDescent="0.2">
      <c r="B24" s="2" t="s">
        <v>28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>
        <v>-8338797</v>
      </c>
      <c r="N24" s="5">
        <v>-11611180</v>
      </c>
      <c r="O24" s="5"/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2015-12-02T01:18:11Z</dcterms:created>
  <dcterms:modified xsi:type="dcterms:W3CDTF">2015-12-02T01:53:09Z</dcterms:modified>
</cp:coreProperties>
</file>