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855" windowHeight="12405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2" l="1"/>
  <c r="S14" i="2"/>
  <c r="T16" i="2"/>
  <c r="T14" i="2"/>
  <c r="U18" i="2"/>
  <c r="U16" i="2"/>
  <c r="U14" i="2"/>
  <c r="S6" i="2"/>
  <c r="S8" i="2" s="1"/>
  <c r="S27" i="2" s="1"/>
  <c r="T6" i="2"/>
  <c r="T8" i="2" s="1"/>
  <c r="T27" i="2" s="1"/>
  <c r="U6" i="2"/>
  <c r="U24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M7" i="1"/>
  <c r="M6" i="1"/>
  <c r="M5" i="1"/>
  <c r="M3" i="1"/>
  <c r="M4" i="1" s="1"/>
  <c r="T15" i="2" l="1"/>
  <c r="U8" i="2"/>
  <c r="T24" i="2"/>
  <c r="S15" i="2"/>
  <c r="S17" i="2"/>
  <c r="S19" i="2" s="1"/>
  <c r="S20" i="2" s="1"/>
  <c r="S28" i="2"/>
  <c r="T28" i="2"/>
  <c r="T17" i="2"/>
  <c r="T19" i="2" s="1"/>
  <c r="T20" i="2" s="1"/>
  <c r="U27" i="2" l="1"/>
  <c r="U15" i="2"/>
  <c r="U28" i="2" l="1"/>
  <c r="U17" i="2"/>
  <c r="U19" i="2" s="1"/>
  <c r="U20" i="2" s="1"/>
</calcChain>
</file>

<file path=xl/sharedStrings.xml><?xml version="1.0" encoding="utf-8"?>
<sst xmlns="http://schemas.openxmlformats.org/spreadsheetml/2006/main" count="48" uniqueCount="42">
  <si>
    <t>Price</t>
  </si>
  <si>
    <t>Shares</t>
  </si>
  <si>
    <t>MC</t>
  </si>
  <si>
    <t>Cash</t>
  </si>
  <si>
    <t>Debt</t>
  </si>
  <si>
    <t>EV</t>
  </si>
  <si>
    <t>Q415</t>
  </si>
  <si>
    <t>Name</t>
  </si>
  <si>
    <t>Hosting</t>
  </si>
  <si>
    <t>Domain Registration</t>
  </si>
  <si>
    <t>4761 employees at Q415.</t>
  </si>
  <si>
    <t>Main</t>
  </si>
  <si>
    <t>Domains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</si>
  <si>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</si>
  <si>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</si>
  <si>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</si>
  <si>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</si>
  <si>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</si>
  <si>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</si>
  <si>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</si>
  <si>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</si>
  <si>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</si>
  <si>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</si>
  <si>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</si>
  <si>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Apps</t>
  </si>
  <si>
    <t>Revenue</t>
  </si>
  <si>
    <t>Revenue Growth</t>
  </si>
  <si>
    <t>Gross Margin</t>
  </si>
  <si>
    <t>COGS</t>
  </si>
  <si>
    <t>R&amp;D</t>
  </si>
  <si>
    <t>M&amp;A</t>
  </si>
  <si>
    <t>Customer Care</t>
  </si>
  <si>
    <t>G&amp;A</t>
  </si>
  <si>
    <t>Operating Income</t>
  </si>
  <si>
    <t>Operating Expenses</t>
  </si>
  <si>
    <t>D&amp;A</t>
  </si>
  <si>
    <t>Interest Income</t>
  </si>
  <si>
    <t>Pretax Income</t>
  </si>
  <si>
    <t>Taxes+MI</t>
  </si>
  <si>
    <t>Net Income</t>
  </si>
  <si>
    <t>EPS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</si>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</sst>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28575</xdr:rowOff>
    </xdr:from>
    <xdr:to>
      <xdr:col>10</xdr:col>
      <xdr:colOff>38100</xdr:colOff>
      <xdr:row>39</xdr:row>
      <xdr:rowOff>114300</xdr:rowOff>
    </xdr:to>
    <xdr:cxnSp macro="">
      <xdr:nvCxnSpPr>
        <xdr:cNvPr id="3" name="Straight Connector 2"/>
        <xdr:cNvCxnSpPr/>
      </xdr:nvCxnSpPr>
      <xdr:spPr>
        <a:xfrm>
          <a:off x="6219825" y="28575"/>
          <a:ext cx="0" cy="7210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0</xdr:row>
      <xdr:rowOff>0</xdr:rowOff>
    </xdr:from>
    <xdr:to>
      <xdr:col>21</xdr:col>
      <xdr:colOff>38100</xdr:colOff>
      <xdr:row>39</xdr:row>
      <xdr:rowOff>85725</xdr:rowOff>
    </xdr:to>
    <xdr:cxnSp macro="">
      <xdr:nvCxnSpPr>
        <xdr:cNvPr id="4" name="Straight Connector 3"/>
        <xdr:cNvCxnSpPr/>
      </xdr:nvCxnSpPr>
      <xdr:spPr>
        <a:xfrm>
          <a:off x="12925425" y="0"/>
          <a:ext cx="0" cy="7210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abSelected="1" workbookViewId="0">
      <selection activeCell="G10" sqref="G10"/>
    </sheetView>
  </sheetViews>
  <sheetFormatPr defaultRowHeight="12.75" x14ac:dyDescent="0.2"/>
  <cols>
    <col min="2" max="2" width="18" bestFit="1" customWidth="1"/>
  </cols>
  <sheetData>
    <row r="2" spans="2:14" x14ac:dyDescent="0.2">
      <c r="B2" s="14" t="s">
        <v>7</v>
      </c>
      <c r="C2" s="15"/>
      <c r="D2" s="15"/>
      <c r="E2" s="15"/>
      <c r="F2" s="15"/>
      <c r="G2" s="15"/>
      <c r="H2" s="15"/>
      <c r="I2" s="16"/>
      <c r="L2" t="s">
        <v>0</v>
      </c>
      <c r="M2">
        <v>32.950000000000003</v>
      </c>
    </row>
    <row r="3" spans="2:14" x14ac:dyDescent="0.2">
      <c r="B3" s="8" t="s">
        <v>9</v>
      </c>
      <c r="C3" s="9"/>
      <c r="D3" s="9"/>
      <c r="E3" s="9"/>
      <c r="F3" s="9"/>
      <c r="G3" s="9"/>
      <c r="H3" s="9"/>
      <c r="I3" s="10"/>
      <c r="L3" t="s">
        <v>1</v>
      </c>
      <c r="M3" s="1">
        <f>67.906+89.833</f>
        <v>157.739</v>
      </c>
      <c r="N3" s="2" t="s">
        <v>6</v>
      </c>
    </row>
    <row r="4" spans="2:14" x14ac:dyDescent="0.2">
      <c r="B4" s="8" t="s">
        <v>8</v>
      </c>
      <c r="C4" s="9"/>
      <c r="D4" s="9"/>
      <c r="E4" s="9"/>
      <c r="F4" s="9"/>
      <c r="G4" s="9"/>
      <c r="H4" s="9"/>
      <c r="I4" s="10"/>
      <c r="L4" t="s">
        <v>2</v>
      </c>
      <c r="M4" s="1">
        <f>+M3*M2</f>
        <v>5197.5000500000006</v>
      </c>
    </row>
    <row r="5" spans="2:14" x14ac:dyDescent="0.2">
      <c r="B5" s="8"/>
      <c r="C5" s="9"/>
      <c r="D5" s="9"/>
      <c r="E5" s="9"/>
      <c r="F5" s="9"/>
      <c r="G5" s="9"/>
      <c r="H5" s="9"/>
      <c r="I5" s="10"/>
      <c r="L5" t="s">
        <v>3</v>
      </c>
      <c r="M5" s="1">
        <f>348+4.5</f>
        <v>352.5</v>
      </c>
      <c r="N5" s="2" t="s">
        <v>6</v>
      </c>
    </row>
    <row r="6" spans="2:14" x14ac:dyDescent="0.2">
      <c r="B6" s="8"/>
      <c r="C6" s="9"/>
      <c r="D6" s="9"/>
      <c r="E6" s="9"/>
      <c r="F6" s="9"/>
      <c r="G6" s="9"/>
      <c r="H6" s="9"/>
      <c r="I6" s="10"/>
      <c r="L6" t="s">
        <v>4</v>
      </c>
      <c r="M6" s="1">
        <f>1039.8+4.2</f>
        <v>1044</v>
      </c>
      <c r="N6" s="2" t="s">
        <v>6</v>
      </c>
    </row>
    <row r="7" spans="2:14" x14ac:dyDescent="0.2">
      <c r="B7" s="11"/>
      <c r="C7" s="12"/>
      <c r="D7" s="12"/>
      <c r="E7" s="12"/>
      <c r="F7" s="12"/>
      <c r="G7" s="12"/>
      <c r="H7" s="12"/>
      <c r="I7" s="13"/>
      <c r="L7" t="s">
        <v>5</v>
      </c>
      <c r="M7" s="1">
        <f>+M4-M5+M6</f>
        <v>5889.0000500000006</v>
      </c>
    </row>
    <row r="10" spans="2:14" x14ac:dyDescent="0.2">
      <c r="L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41" x14ac:dyDescent="0.2">
      <c r="A1" t="s">
        <v>11</v>
      </c>
    </row>
    <row r="2" spans="1:41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6</v>
      </c>
      <c r="K2" s="2" t="s">
        <v>20</v>
      </c>
      <c r="L2" s="2" t="s">
        <v>21</v>
      </c>
      <c r="M2" s="2" t="s">
        <v>22</v>
      </c>
      <c r="N2" s="2" t="s">
        <v>23</v>
      </c>
      <c r="Q2">
        <v>2011</v>
      </c>
      <c r="R2">
        <f>+Q2+1</f>
        <v>2012</v>
      </c>
      <c r="S2">
        <f t="shared" ref="S2:AO2" si="0">+R2+1</f>
        <v>2013</v>
      </c>
      <c r="T2">
        <f t="shared" si="0"/>
        <v>2014</v>
      </c>
      <c r="U2">
        <f t="shared" si="0"/>
        <v>2015</v>
      </c>
      <c r="V2">
        <f t="shared" si="0"/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</row>
    <row r="3" spans="1:41" s="1" customFormat="1" x14ac:dyDescent="0.2">
      <c r="B3" s="1" t="s">
        <v>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S3" s="1">
        <v>671.6</v>
      </c>
      <c r="T3" s="1">
        <v>763.3</v>
      </c>
      <c r="U3" s="1">
        <v>840.8</v>
      </c>
    </row>
    <row r="4" spans="1:41" s="1" customFormat="1" x14ac:dyDescent="0.2">
      <c r="B4" s="1" t="s">
        <v>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S4" s="1">
        <v>380.6</v>
      </c>
      <c r="T4" s="1">
        <v>507.9</v>
      </c>
      <c r="U4" s="1">
        <v>592</v>
      </c>
    </row>
    <row r="5" spans="1:41" s="1" customFormat="1" x14ac:dyDescent="0.2">
      <c r="B5" s="1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S5" s="1">
        <v>78.599999999999994</v>
      </c>
      <c r="T5" s="1">
        <v>116.1</v>
      </c>
      <c r="U5" s="1">
        <v>174.5</v>
      </c>
    </row>
    <row r="6" spans="1:41" s="4" customFormat="1" x14ac:dyDescent="0.2">
      <c r="B6" s="4" t="s">
        <v>25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S6" s="4">
        <f>SUM(S3:S5)</f>
        <v>1130.8</v>
      </c>
      <c r="T6" s="4">
        <f>SUM(T3:T5)</f>
        <v>1387.2999999999997</v>
      </c>
      <c r="U6" s="4">
        <f>SUM(U3:U5)</f>
        <v>1607.3</v>
      </c>
    </row>
    <row r="7" spans="1:41" s="1" customFormat="1" x14ac:dyDescent="0.2">
      <c r="B7" s="1" t="s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S7" s="1">
        <v>473.9</v>
      </c>
      <c r="T7" s="1">
        <v>518.4</v>
      </c>
      <c r="U7" s="1">
        <v>565.9</v>
      </c>
    </row>
    <row r="8" spans="1:41" s="1" customFormat="1" x14ac:dyDescent="0.2">
      <c r="B8" s="1" t="s">
        <v>27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S8" s="1">
        <f>+S6-S7</f>
        <v>656.9</v>
      </c>
      <c r="T8" s="1">
        <f>+T6-T7</f>
        <v>868.89999999999975</v>
      </c>
      <c r="U8" s="1">
        <f>+U6-U7</f>
        <v>1041.4000000000001</v>
      </c>
    </row>
    <row r="9" spans="1:41" s="1" customFormat="1" x14ac:dyDescent="0.2">
      <c r="B9" s="1" t="s">
        <v>29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S9" s="1">
        <v>206</v>
      </c>
      <c r="T9" s="1">
        <v>250.8</v>
      </c>
      <c r="U9" s="1">
        <v>270.2</v>
      </c>
    </row>
    <row r="10" spans="1:41" s="1" customFormat="1" x14ac:dyDescent="0.2">
      <c r="B10" s="1" t="s">
        <v>30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S10" s="1">
        <v>145.5</v>
      </c>
      <c r="T10" s="1">
        <v>164.7</v>
      </c>
      <c r="U10" s="1">
        <v>202.2</v>
      </c>
    </row>
    <row r="11" spans="1:41" s="1" customFormat="1" x14ac:dyDescent="0.2">
      <c r="B11" s="1" t="s">
        <v>31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S11" s="1">
        <v>150.9</v>
      </c>
      <c r="T11" s="1">
        <v>190.5</v>
      </c>
      <c r="U11" s="1">
        <v>221.5</v>
      </c>
    </row>
    <row r="12" spans="1:41" s="1" customFormat="1" x14ac:dyDescent="0.2">
      <c r="B12" s="1" t="s">
        <v>32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S12" s="1">
        <v>145.80000000000001</v>
      </c>
      <c r="T12" s="1">
        <v>172</v>
      </c>
      <c r="U12" s="1">
        <v>219.7</v>
      </c>
    </row>
    <row r="13" spans="1:41" s="1" customFormat="1" x14ac:dyDescent="0.2">
      <c r="B13" s="1" t="s">
        <v>35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S13" s="1">
        <v>140.6</v>
      </c>
      <c r="T13" s="1">
        <v>152.80000000000001</v>
      </c>
      <c r="U13" s="1">
        <v>158.80000000000001</v>
      </c>
    </row>
    <row r="14" spans="1:41" s="1" customFormat="1" x14ac:dyDescent="0.2">
      <c r="B14" s="1" t="s">
        <v>34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S14" s="1">
        <f>SUM(S9:S13)</f>
        <v>788.80000000000007</v>
      </c>
      <c r="T14" s="1">
        <f>SUM(T9:T13)</f>
        <v>930.8</v>
      </c>
      <c r="U14" s="1">
        <f>SUM(U9:U13)</f>
        <v>1072.3999999999999</v>
      </c>
    </row>
    <row r="15" spans="1:41" s="1" customFormat="1" x14ac:dyDescent="0.2">
      <c r="B15" s="1" t="s">
        <v>33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S15" s="1">
        <f>S8-S14</f>
        <v>-131.90000000000009</v>
      </c>
      <c r="T15" s="1">
        <f>T8-T14</f>
        <v>-61.900000000000205</v>
      </c>
      <c r="U15" s="1">
        <f>U8-U14</f>
        <v>-30.999999999999773</v>
      </c>
    </row>
    <row r="16" spans="1:41" s="1" customFormat="1" x14ac:dyDescent="0.2">
      <c r="B16" s="1" t="s">
        <v>36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S16" s="1">
        <f>-71+1.9</f>
        <v>-69.099999999999994</v>
      </c>
      <c r="T16" s="1">
        <f>-85+0.8</f>
        <v>-84.2</v>
      </c>
      <c r="U16" s="1">
        <f>-69.2+1</f>
        <v>-68.2</v>
      </c>
    </row>
    <row r="17" spans="2:21" s="1" customFormat="1" x14ac:dyDescent="0.2">
      <c r="B17" s="1" t="s">
        <v>37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S17" s="1">
        <f>+S15+S16</f>
        <v>-201.00000000000009</v>
      </c>
      <c r="T17" s="1">
        <f>+T15+T16</f>
        <v>-146.10000000000019</v>
      </c>
      <c r="U17" s="1">
        <f>+U15+U16</f>
        <v>-99.199999999999775</v>
      </c>
    </row>
    <row r="18" spans="2:21" s="1" customFormat="1" x14ac:dyDescent="0.2">
      <c r="B18" s="1" t="s">
        <v>38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S18" s="1">
        <v>-1.1000000000000001</v>
      </c>
      <c r="T18" s="1">
        <v>-2.8</v>
      </c>
      <c r="U18" s="1">
        <f>-0.2-44.8</f>
        <v>-45</v>
      </c>
    </row>
    <row r="19" spans="2:21" s="1" customFormat="1" x14ac:dyDescent="0.2">
      <c r="B19" s="1" t="s">
        <v>39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S19" s="1">
        <f>+S17-S18</f>
        <v>-199.90000000000009</v>
      </c>
      <c r="T19" s="1">
        <f>+T17-T18</f>
        <v>-143.30000000000018</v>
      </c>
      <c r="U19" s="1">
        <f>+U17-U18</f>
        <v>-54.199999999999775</v>
      </c>
    </row>
    <row r="20" spans="2:21" x14ac:dyDescent="0.2">
      <c r="B20" s="1" t="s">
        <v>40</v>
      </c>
      <c r="S20" s="7">
        <f>S19/S21</f>
        <v>-5.1486117550095321</v>
      </c>
      <c r="T20" s="7">
        <f>T19/T21</f>
        <v>-3.6908257353319986</v>
      </c>
      <c r="U20" s="7">
        <f>U19/U21</f>
        <v>-0.34303797468354286</v>
      </c>
    </row>
    <row r="21" spans="2:21" s="1" customFormat="1" x14ac:dyDescent="0.2">
      <c r="B21" s="1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S21" s="1">
        <v>38.826000000000001</v>
      </c>
      <c r="T21" s="1">
        <v>38.826000000000001</v>
      </c>
      <c r="U21" s="1">
        <v>158</v>
      </c>
    </row>
    <row r="24" spans="2:21" x14ac:dyDescent="0.2">
      <c r="B24" t="s">
        <v>26</v>
      </c>
      <c r="T24" s="6">
        <f>T6/S6-1</f>
        <v>0.22683056243367505</v>
      </c>
      <c r="U24" s="6">
        <f>U6/T6-1</f>
        <v>0.15858141714120966</v>
      </c>
    </row>
    <row r="27" spans="2:21" x14ac:dyDescent="0.2">
      <c r="B27" t="s">
        <v>27</v>
      </c>
      <c r="S27" s="6">
        <f>S8/S6</f>
        <v>0.58091616554651571</v>
      </c>
      <c r="T27" s="6">
        <f>T8/T6</f>
        <v>0.62632451524544075</v>
      </c>
      <c r="U27" s="6">
        <f>U8/U6</f>
        <v>0.64791887015491822</v>
      </c>
    </row>
    <row r="28" spans="2:21" x14ac:dyDescent="0.2">
      <c r="B28" t="s">
        <v>41</v>
      </c>
      <c r="S28" s="6">
        <f>S15/S6</f>
        <v>-0.11664308454191731</v>
      </c>
      <c r="T28" s="6">
        <f>T15/T6</f>
        <v>-4.4619044186549571E-2</v>
      </c>
      <c r="U28" s="6">
        <f>U15/U6</f>
        <v>-1.9287003048590663E-2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2016-04-02T02:25:14Z</dcterms:created>
  <dcterms:modified xsi:type="dcterms:W3CDTF">2016-04-02T03:09:05Z</dcterms:modified>
</cp:coreProperties>
</file>