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6590" windowHeight="9525"/>
  </bookViews>
  <sheets>
    <sheet name="Pharma" sheetId="1" r:id="rId1"/>
    <sheet name="Currencies" sheetId="8" r:id="rId2"/>
    <sheet name="Acquisitions" sheetId="7" r:id="rId3"/>
    <sheet name="Screen" sheetId="6" r:id="rId4"/>
    <sheet name="Drugs" sheetId="5" r:id="rId5"/>
    <sheet name="Services" sheetId="3" r:id="rId6"/>
    <sheet name="Devices+LS" sheetId="4" r:id="rId7"/>
    <sheet name="Portfolio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5" l="1"/>
  <c r="I18" i="5"/>
  <c r="J12" i="5"/>
  <c r="I12" i="5"/>
  <c r="J5" i="5"/>
  <c r="I5" i="5"/>
  <c r="J33" i="5" l="1"/>
  <c r="I33" i="5"/>
  <c r="J19" i="5"/>
  <c r="I19" i="5"/>
  <c r="Q25" i="5" l="1"/>
  <c r="I25" i="5" s="1"/>
  <c r="P25" i="5"/>
  <c r="O25" i="5"/>
  <c r="N25" i="5"/>
  <c r="J25" i="5" s="1"/>
  <c r="M25" i="5"/>
  <c r="L25" i="5"/>
  <c r="J34" i="5"/>
  <c r="I34" i="5"/>
  <c r="I35" i="5" l="1"/>
  <c r="I32" i="5"/>
  <c r="I31" i="5"/>
  <c r="I30" i="5"/>
  <c r="I29" i="5"/>
  <c r="I28" i="5"/>
  <c r="I27" i="5"/>
  <c r="I26" i="5"/>
  <c r="I24" i="5"/>
  <c r="I23" i="5"/>
  <c r="I22" i="5"/>
  <c r="I21" i="5"/>
  <c r="I20" i="5"/>
  <c r="I17" i="5"/>
  <c r="I16" i="5"/>
  <c r="I15" i="5"/>
  <c r="I11" i="5"/>
  <c r="I10" i="5"/>
  <c r="I9" i="5"/>
  <c r="I8" i="5"/>
  <c r="I7" i="5"/>
  <c r="I6" i="5"/>
  <c r="I4" i="5"/>
  <c r="Q14" i="5" l="1"/>
  <c r="I14" i="5" s="1"/>
  <c r="P14" i="5"/>
  <c r="O14" i="5"/>
  <c r="N14" i="5"/>
  <c r="J14" i="5" s="1"/>
  <c r="M14" i="5"/>
  <c r="L14" i="5"/>
  <c r="J28" i="5"/>
  <c r="J26" i="5" l="1"/>
  <c r="J22" i="5"/>
  <c r="J10" i="5" l="1"/>
  <c r="J32" i="5" l="1"/>
  <c r="J24" i="5"/>
  <c r="F15" i="1" l="1"/>
  <c r="F5" i="1"/>
  <c r="E15" i="1"/>
  <c r="F33" i="1"/>
  <c r="E33" i="1"/>
  <c r="G15" i="1" l="1"/>
  <c r="G33" i="1"/>
  <c r="J23" i="5"/>
  <c r="J16" i="5"/>
  <c r="J6" i="5" l="1"/>
  <c r="J9" i="5"/>
  <c r="J8" i="5"/>
  <c r="Q13" i="5" l="1"/>
  <c r="I13" i="5" s="1"/>
  <c r="P13" i="5"/>
  <c r="O13" i="5"/>
  <c r="N13" i="5"/>
  <c r="M13" i="5"/>
  <c r="L13" i="5"/>
  <c r="J31" i="5" l="1"/>
  <c r="J4" i="5"/>
  <c r="J29" i="5" l="1"/>
  <c r="J35" i="5"/>
  <c r="J30" i="5"/>
  <c r="J27" i="5"/>
  <c r="J21" i="5"/>
  <c r="J20" i="5"/>
  <c r="J15" i="5"/>
  <c r="J17" i="5"/>
  <c r="J11" i="5"/>
  <c r="J13" i="5"/>
  <c r="J7" i="5"/>
  <c r="F24" i="1" l="1"/>
  <c r="E24" i="1"/>
  <c r="G24" i="1" l="1"/>
  <c r="F20" i="1"/>
  <c r="E20" i="1"/>
  <c r="H5" i="6"/>
  <c r="H4" i="6"/>
  <c r="H3" i="6"/>
  <c r="H2" i="6"/>
  <c r="G20" i="1" l="1"/>
  <c r="F11" i="1"/>
  <c r="F12" i="1"/>
  <c r="E18" i="1" l="1"/>
  <c r="F18" i="1"/>
  <c r="F3" i="1" l="1"/>
  <c r="F17" i="1" l="1"/>
  <c r="E17" i="1"/>
  <c r="G17" i="1" l="1"/>
  <c r="F37" i="1"/>
  <c r="E37" i="1"/>
  <c r="F35" i="1"/>
  <c r="E35" i="1"/>
  <c r="G35" i="1" l="1"/>
  <c r="G37" i="1"/>
  <c r="F34" i="1"/>
  <c r="E34" i="1"/>
  <c r="G34" i="1" l="1"/>
  <c r="F36" i="1"/>
  <c r="E36" i="1"/>
  <c r="G36" i="1" l="1"/>
  <c r="F38" i="1"/>
  <c r="E38" i="1"/>
  <c r="G38" i="1" l="1"/>
  <c r="F26" i="1"/>
  <c r="E26" i="1"/>
  <c r="G26" i="1" l="1"/>
  <c r="F29" i="1"/>
  <c r="E29" i="1"/>
  <c r="G29" i="1" l="1"/>
  <c r="F32" i="1"/>
  <c r="E32" i="1"/>
  <c r="G32" i="1" l="1"/>
  <c r="E23" i="1" l="1"/>
  <c r="F28" i="1" l="1"/>
  <c r="E28" i="1" l="1"/>
  <c r="G28" i="1" s="1"/>
  <c r="F79" i="1"/>
  <c r="E79" i="1"/>
  <c r="G79" i="1" l="1"/>
  <c r="F76" i="1"/>
  <c r="E76" i="1"/>
  <c r="G76" i="1" l="1"/>
  <c r="F77" i="1"/>
  <c r="E77" i="1"/>
  <c r="G77" i="1" l="1"/>
  <c r="F30" i="1"/>
  <c r="E30" i="1"/>
  <c r="G30" i="1" l="1"/>
  <c r="F10" i="1"/>
  <c r="E10" i="1"/>
  <c r="G10" i="1" l="1"/>
  <c r="E5" i="1"/>
  <c r="F31" i="1" l="1"/>
  <c r="E31" i="1"/>
  <c r="G31" i="1" l="1"/>
  <c r="F22" i="1"/>
  <c r="E22" i="1"/>
  <c r="F14" i="1"/>
  <c r="E14" i="1"/>
  <c r="G22" i="1" l="1"/>
  <c r="G14" i="1"/>
  <c r="F8" i="1"/>
  <c r="E8" i="1"/>
  <c r="F25" i="1"/>
  <c r="E25" i="1"/>
  <c r="G8" i="1" l="1"/>
  <c r="G25" i="1"/>
  <c r="F78" i="1"/>
  <c r="E78" i="1"/>
  <c r="G78" i="1" l="1"/>
  <c r="F13" i="1"/>
  <c r="E13" i="1"/>
  <c r="G13" i="1" l="1"/>
  <c r="F23" i="1"/>
  <c r="G23" i="1" l="1"/>
  <c r="F75" i="1"/>
  <c r="E75" i="1"/>
  <c r="G75" i="1" l="1"/>
  <c r="F6" i="1"/>
  <c r="E6" i="1"/>
  <c r="G6" i="1" l="1"/>
  <c r="F21" i="1"/>
  <c r="E21" i="1"/>
  <c r="G21" i="1" l="1"/>
  <c r="F9" i="1"/>
  <c r="E9" i="1"/>
  <c r="G9" i="1" l="1"/>
  <c r="G18" i="1" l="1"/>
  <c r="F19" i="1"/>
  <c r="E19" i="1"/>
  <c r="G19" i="1" l="1"/>
  <c r="F7" i="1"/>
  <c r="E7" i="1"/>
  <c r="G7" i="1" l="1"/>
  <c r="H8" i="2"/>
  <c r="G8" i="2"/>
  <c r="H7" i="2"/>
  <c r="K7" i="2" s="1"/>
  <c r="G7" i="2"/>
  <c r="H6" i="2"/>
  <c r="G6" i="2"/>
  <c r="H5" i="2"/>
  <c r="K5" i="2" s="1"/>
  <c r="G5" i="2"/>
  <c r="H4" i="2"/>
  <c r="K4" i="2" s="1"/>
  <c r="G4" i="2"/>
  <c r="H3" i="2"/>
  <c r="K13" i="2" s="1"/>
  <c r="G3" i="2"/>
  <c r="Q2" i="2"/>
  <c r="M6" i="2" s="1"/>
  <c r="I8" i="2" l="1"/>
  <c r="J8" i="2" s="1"/>
  <c r="I6" i="2"/>
  <c r="J6" i="2" s="1"/>
  <c r="N6" i="2" s="1"/>
  <c r="K6" i="2"/>
  <c r="M4" i="2"/>
  <c r="I4" i="2"/>
  <c r="J4" i="2" s="1"/>
  <c r="K8" i="2"/>
  <c r="I5" i="2"/>
  <c r="J5" i="2" s="1"/>
  <c r="I7" i="2"/>
  <c r="J7" i="2" s="1"/>
  <c r="M8" i="2"/>
  <c r="N8" i="2" s="1"/>
  <c r="I3" i="2"/>
  <c r="K3" i="2"/>
  <c r="K11" i="2" s="1"/>
  <c r="M3" i="2"/>
  <c r="M5" i="2"/>
  <c r="M7" i="2"/>
  <c r="N4" i="2" l="1"/>
  <c r="N7" i="2"/>
  <c r="J3" i="2"/>
  <c r="N3" i="2" s="1"/>
  <c r="I9" i="2"/>
  <c r="G12" i="2" s="1"/>
  <c r="G14" i="2" s="1"/>
  <c r="K10" i="2" s="1"/>
  <c r="N5" i="2"/>
  <c r="D5" i="2" l="1"/>
  <c r="D3" i="2"/>
  <c r="D4" i="2"/>
  <c r="D7" i="2"/>
  <c r="G10" i="2"/>
  <c r="D6" i="2"/>
  <c r="K12" i="2"/>
  <c r="D8" i="2"/>
  <c r="F16" i="1" l="1"/>
  <c r="E16" i="1"/>
  <c r="G16" i="1" l="1"/>
  <c r="F4" i="1"/>
  <c r="E4" i="1"/>
  <c r="G4" i="1" l="1"/>
  <c r="E3" i="1"/>
  <c r="G3" i="1" l="1"/>
  <c r="E12" i="1"/>
  <c r="G12" i="1" l="1"/>
  <c r="G5" i="1" l="1"/>
  <c r="E11" i="1"/>
  <c r="G11" i="1" l="1"/>
</calcChain>
</file>

<file path=xl/sharedStrings.xml><?xml version="1.0" encoding="utf-8"?>
<sst xmlns="http://schemas.openxmlformats.org/spreadsheetml/2006/main" count="6758" uniqueCount="6344">
  <si>
    <t>Company</t>
  </si>
  <si>
    <t>Ticker</t>
  </si>
  <si>
    <t>Price</t>
  </si>
  <si>
    <t>MC</t>
  </si>
  <si>
    <t>Cash</t>
  </si>
  <si>
    <t>EV</t>
  </si>
  <si>
    <t>Update</t>
  </si>
  <si>
    <t>Roche</t>
  </si>
  <si>
    <t>Novartis</t>
  </si>
  <si>
    <t>Sanofi</t>
  </si>
  <si>
    <t>GSK</t>
  </si>
  <si>
    <t>Amgen</t>
  </si>
  <si>
    <t>Biogen</t>
  </si>
  <si>
    <t>Pfizer</t>
  </si>
  <si>
    <t>Allergan</t>
  </si>
  <si>
    <t>Merck</t>
  </si>
  <si>
    <t>Eli Lilly</t>
  </si>
  <si>
    <t>Bayer</t>
  </si>
  <si>
    <t>J&amp;J</t>
  </si>
  <si>
    <t>JNJ US Equity</t>
  </si>
  <si>
    <t>ROG VX Equity</t>
  </si>
  <si>
    <t>NOVN VX Equity</t>
  </si>
  <si>
    <t>SAN FR Equity</t>
  </si>
  <si>
    <t>GSK LN Equity</t>
  </si>
  <si>
    <t>AMGN US Equity</t>
  </si>
  <si>
    <t>BIIB US Equity</t>
  </si>
  <si>
    <t>PFE US Equity</t>
  </si>
  <si>
    <t>AGN US Equity</t>
  </si>
  <si>
    <t>MRK US Equity</t>
  </si>
  <si>
    <t>BMY US Equity</t>
  </si>
  <si>
    <t>LLY US Equity</t>
  </si>
  <si>
    <t>BAYN GY Equity</t>
  </si>
  <si>
    <t>Takeda</t>
  </si>
  <si>
    <t>4502 JP Equity</t>
  </si>
  <si>
    <t>Gilead</t>
  </si>
  <si>
    <t>Q415</t>
  </si>
  <si>
    <t>GILD US Equity</t>
  </si>
  <si>
    <t>Q116</t>
  </si>
  <si>
    <t>Celgene</t>
  </si>
  <si>
    <t>CELG US Equity</t>
  </si>
  <si>
    <t>Alexion</t>
  </si>
  <si>
    <t>ALXN US Equity</t>
  </si>
  <si>
    <t>Biomarin</t>
  </si>
  <si>
    <t>BMRN US Equity</t>
  </si>
  <si>
    <t>CHF</t>
  </si>
  <si>
    <t>EUR</t>
  </si>
  <si>
    <t>JPY</t>
  </si>
  <si>
    <t>GBP</t>
  </si>
  <si>
    <t>Bristol-Myers</t>
  </si>
  <si>
    <t>Position</t>
  </si>
  <si>
    <t>% of Port</t>
  </si>
  <si>
    <t>Basis</t>
  </si>
  <si>
    <t>Current</t>
  </si>
  <si>
    <t>P&amp;L</t>
  </si>
  <si>
    <t>%Gain</t>
  </si>
  <si>
    <t>Abs</t>
  </si>
  <si>
    <t>Date Entered</t>
  </si>
  <si>
    <t>Days</t>
  </si>
  <si>
    <t>IRR</t>
  </si>
  <si>
    <t>Beta</t>
  </si>
  <si>
    <t>Factor</t>
  </si>
  <si>
    <t>Largecap</t>
  </si>
  <si>
    <t>Midcap</t>
  </si>
  <si>
    <t>Return</t>
  </si>
  <si>
    <t>Gross Exposure</t>
  </si>
  <si>
    <t>Capital Contribution</t>
  </si>
  <si>
    <t>Unrealized P&amp;L</t>
  </si>
  <si>
    <t>Net Exposure</t>
  </si>
  <si>
    <t>Realized P&amp;L</t>
  </si>
  <si>
    <t>Portfolio Value</t>
  </si>
  <si>
    <t>Investment Committee</t>
  </si>
  <si>
    <t>Currencies</t>
  </si>
  <si>
    <t>Managing Partner</t>
  </si>
  <si>
    <t>Martin Shkreli</t>
  </si>
  <si>
    <t>Deputy Managing Partner</t>
  </si>
  <si>
    <t>Akeel</t>
  </si>
  <si>
    <t>Junior Partner</t>
  </si>
  <si>
    <t>Badboy</t>
  </si>
  <si>
    <t>Ak He</t>
  </si>
  <si>
    <t>KRW</t>
  </si>
  <si>
    <t>Non-Voting Members</t>
  </si>
  <si>
    <t>Lil Bitch</t>
  </si>
  <si>
    <t>Kwame B</t>
  </si>
  <si>
    <t>Enforcer</t>
  </si>
  <si>
    <t>Snapsnapy</t>
  </si>
  <si>
    <t>Analyst</t>
  </si>
  <si>
    <t>Jason Yan</t>
  </si>
  <si>
    <t>Louis</t>
  </si>
  <si>
    <t>Mike Flanagan</t>
  </si>
  <si>
    <t>Trades</t>
  </si>
  <si>
    <t>Shire</t>
  </si>
  <si>
    <t>SHPG US Equity</t>
  </si>
  <si>
    <t>Teva</t>
  </si>
  <si>
    <t>Mylan</t>
  </si>
  <si>
    <t>MYL US Equity</t>
  </si>
  <si>
    <t>Abbvie</t>
  </si>
  <si>
    <t>ABBV US Equity</t>
  </si>
  <si>
    <t>TEVA US Equity</t>
  </si>
  <si>
    <t>AstraZeneca</t>
  </si>
  <si>
    <t>AZN US Equity</t>
  </si>
  <si>
    <t>Valeant</t>
  </si>
  <si>
    <t>VRX US Equity</t>
  </si>
  <si>
    <t>Horizon</t>
  </si>
  <si>
    <t>HZNP US Equity</t>
  </si>
  <si>
    <t>Raptor</t>
  </si>
  <si>
    <t>RPTP US Equity</t>
  </si>
  <si>
    <t>Aegerion</t>
  </si>
  <si>
    <t>AEGR US Equity</t>
  </si>
  <si>
    <t>Retrophin</t>
  </si>
  <si>
    <t>RTRX US Equity</t>
  </si>
  <si>
    <t>Sarepta</t>
  </si>
  <si>
    <t>SRPT US Equity</t>
  </si>
  <si>
    <t>Perrigo</t>
  </si>
  <si>
    <t>PRGO US Equity</t>
  </si>
  <si>
    <t>Alnylam</t>
  </si>
  <si>
    <t>ALNY US Equity</t>
  </si>
  <si>
    <t>UCB</t>
  </si>
  <si>
    <t>UCB BB Equity</t>
  </si>
  <si>
    <t>Concordia</t>
  </si>
  <si>
    <t>CXRX US Equity</t>
  </si>
  <si>
    <t>Novo Nordisk</t>
  </si>
  <si>
    <t>NOVOB DC Equity</t>
  </si>
  <si>
    <t>Geron</t>
  </si>
  <si>
    <t>GERN US Equity</t>
  </si>
  <si>
    <t>Incyte</t>
  </si>
  <si>
    <t>INCY US Equity</t>
  </si>
  <si>
    <t>MDVN US Equity</t>
  </si>
  <si>
    <t>CAD</t>
  </si>
  <si>
    <t>Akorn</t>
  </si>
  <si>
    <t>AKRX US Equity</t>
  </si>
  <si>
    <t>Regeneron</t>
  </si>
  <si>
    <t>REGN US Equity</t>
  </si>
  <si>
    <t>Tobira</t>
  </si>
  <si>
    <t>Neuralstem</t>
  </si>
  <si>
    <t>Tetraphase</t>
  </si>
  <si>
    <t>KaloBios</t>
  </si>
  <si>
    <t>Ampio</t>
  </si>
  <si>
    <t>AMPE US Equity</t>
  </si>
  <si>
    <t>Novavax</t>
  </si>
  <si>
    <t>NVAX US Equity</t>
  </si>
  <si>
    <t>TTPH US Equity</t>
  </si>
  <si>
    <t>CUR US Equity</t>
  </si>
  <si>
    <t>TBRA US Equity</t>
  </si>
  <si>
    <t>Pernix</t>
  </si>
  <si>
    <t>PTX US Equity</t>
  </si>
  <si>
    <t>Depomed</t>
  </si>
  <si>
    <t>DEPO US Equity</t>
  </si>
  <si>
    <t>Sihuan</t>
  </si>
  <si>
    <t>460 HK Equity</t>
  </si>
  <si>
    <t>Axovant</t>
  </si>
  <si>
    <t>AXON US Equity</t>
  </si>
  <si>
    <t>HKD</t>
  </si>
  <si>
    <t>Seattle Genetics</t>
  </si>
  <si>
    <t>SGEN US Equity</t>
  </si>
  <si>
    <t>DKK</t>
  </si>
  <si>
    <t>Sun Pharma</t>
  </si>
  <si>
    <t>SUNP IN Equity</t>
  </si>
  <si>
    <t>Taro</t>
  </si>
  <si>
    <t>TARO US Equity</t>
  </si>
  <si>
    <t>Vectura</t>
  </si>
  <si>
    <t>Bavarian Nordic</t>
  </si>
  <si>
    <t>Intercept</t>
  </si>
  <si>
    <t>ICPT US Equity</t>
  </si>
  <si>
    <t>Last</t>
  </si>
  <si>
    <t>Merck KGAA</t>
  </si>
  <si>
    <t>MRK GY Equity</t>
  </si>
  <si>
    <t>Veloxis</t>
  </si>
  <si>
    <t>Astellas</t>
  </si>
  <si>
    <t>4503 JP Equity</t>
  </si>
  <si>
    <t>Ophthotech</t>
  </si>
  <si>
    <t>Radius</t>
  </si>
  <si>
    <t>RDUS US Equity</t>
  </si>
  <si>
    <t>Amarin</t>
  </si>
  <si>
    <t>AMRN US Equity</t>
  </si>
  <si>
    <t>Jazz</t>
  </si>
  <si>
    <t>JAZZ US Equity</t>
  </si>
  <si>
    <t>Caladrius</t>
  </si>
  <si>
    <t>CLBS US Equity</t>
  </si>
  <si>
    <t>Parnell</t>
  </si>
  <si>
    <t>PARN US Equity</t>
  </si>
  <si>
    <t>Endo</t>
  </si>
  <si>
    <t>ENDP US Equity</t>
  </si>
  <si>
    <t>Clovis</t>
  </si>
  <si>
    <t>CLVS US Equity</t>
  </si>
  <si>
    <t>Agios</t>
  </si>
  <si>
    <t>AGIO US Equity</t>
  </si>
  <si>
    <t>Vertex</t>
  </si>
  <si>
    <t>VRTX US Equity</t>
  </si>
  <si>
    <t>Amag</t>
  </si>
  <si>
    <t>AMAG US Equity</t>
  </si>
  <si>
    <t>Ultragenyx</t>
  </si>
  <si>
    <t>RARE US Equity</t>
  </si>
  <si>
    <t>Concert</t>
  </si>
  <si>
    <t>CNCE US Equity</t>
  </si>
  <si>
    <t>Osiris</t>
  </si>
  <si>
    <t>OSIR US Equity</t>
  </si>
  <si>
    <t>Ablynx</t>
  </si>
  <si>
    <t>Stemline</t>
  </si>
  <si>
    <t>Dynavax</t>
  </si>
  <si>
    <t>DVAX US Equity</t>
  </si>
  <si>
    <t>ABLX BB Equity</t>
  </si>
  <si>
    <t>Lannett</t>
  </si>
  <si>
    <t>LCI US Equity</t>
  </si>
  <si>
    <t>Mast</t>
  </si>
  <si>
    <t>MSTX US Equity</t>
  </si>
  <si>
    <t>Relypsa</t>
  </si>
  <si>
    <t>RLYP US Equity</t>
  </si>
  <si>
    <t>STML US Equity</t>
  </si>
  <si>
    <t>Mallinckrodt</t>
  </si>
  <si>
    <t>MNK US Equity</t>
  </si>
  <si>
    <t>Q216</t>
  </si>
  <si>
    <t>United</t>
  </si>
  <si>
    <t>UTHR US Equity</t>
  </si>
  <si>
    <t>Tesaro</t>
  </si>
  <si>
    <t>TSRO US Equity</t>
  </si>
  <si>
    <t>Actelion</t>
  </si>
  <si>
    <t>ATLN VX Equity</t>
  </si>
  <si>
    <t>Medicines Company</t>
  </si>
  <si>
    <t>MDCO US Equity</t>
  </si>
  <si>
    <t>Array</t>
  </si>
  <si>
    <t>ARRY US Equity</t>
  </si>
  <si>
    <t>Ariad</t>
  </si>
  <si>
    <t>ARIA US Equity</t>
  </si>
  <si>
    <t>Supernus</t>
  </si>
  <si>
    <t>Discount Rate</t>
  </si>
  <si>
    <t>Asset Concentration</t>
  </si>
  <si>
    <t>SUPN US Equity</t>
  </si>
  <si>
    <t>KBIO US Equity</t>
  </si>
  <si>
    <t>VEC LN Equity</t>
  </si>
  <si>
    <t>BAVA DC Equity</t>
  </si>
  <si>
    <t>VELO DC Equity</t>
  </si>
  <si>
    <t>OPHT US Equity</t>
  </si>
  <si>
    <t>Lexicon</t>
  </si>
  <si>
    <t>LXRX US Equity</t>
  </si>
  <si>
    <t>Halozyme</t>
  </si>
  <si>
    <t>HALO US Equity</t>
  </si>
  <si>
    <t>Cempra</t>
  </si>
  <si>
    <t>CEMP US Equity</t>
  </si>
  <si>
    <t>Achillion</t>
  </si>
  <si>
    <t>ACHN US Equity</t>
  </si>
  <si>
    <t>Bluebird</t>
  </si>
  <si>
    <t>BLUE US Equity</t>
  </si>
  <si>
    <t>Sangamo</t>
  </si>
  <si>
    <t>SGMO US Equity</t>
  </si>
  <si>
    <t>Five Prime</t>
  </si>
  <si>
    <t>FPRX US Equity</t>
  </si>
  <si>
    <t>Merrimack</t>
  </si>
  <si>
    <t>MACK US Equity</t>
  </si>
  <si>
    <t>Ziopharm</t>
  </si>
  <si>
    <t>ZIOP US Equity</t>
  </si>
  <si>
    <t>Celldex</t>
  </si>
  <si>
    <t>CLDX US Equity</t>
  </si>
  <si>
    <t>Mannkind</t>
  </si>
  <si>
    <t>MNKD US Equity</t>
  </si>
  <si>
    <t>Insmed</t>
  </si>
  <si>
    <t>INSM US Equity</t>
  </si>
  <si>
    <t>Oncomed</t>
  </si>
  <si>
    <t>OMED US Equity</t>
  </si>
  <si>
    <t>Rigel</t>
  </si>
  <si>
    <t>RIGL US Equity</t>
  </si>
  <si>
    <t>Immunomedics</t>
  </si>
  <si>
    <t>IMMU US Equity</t>
  </si>
  <si>
    <t>Immunogen</t>
  </si>
  <si>
    <t>IMGN US Equity</t>
  </si>
  <si>
    <t>Epizyme</t>
  </si>
  <si>
    <t>EPZM US Equity</t>
  </si>
  <si>
    <t>Newlink</t>
  </si>
  <si>
    <t>NLNK US Equity</t>
  </si>
  <si>
    <t>Vital Therapies</t>
  </si>
  <si>
    <t>VTL US Equity</t>
  </si>
  <si>
    <t>Biocryst</t>
  </si>
  <si>
    <t>BCRX US Equity</t>
  </si>
  <si>
    <t>Ionis</t>
  </si>
  <si>
    <t>IONS US Equity</t>
  </si>
  <si>
    <t>Alder</t>
  </si>
  <si>
    <t>ALDR US Equity</t>
  </si>
  <si>
    <t>Theravance</t>
  </si>
  <si>
    <t>TBPH US Equity</t>
  </si>
  <si>
    <t>Neurocrine</t>
  </si>
  <si>
    <t>NBIX US Equity</t>
  </si>
  <si>
    <t>Juno</t>
  </si>
  <si>
    <t>JUNO US Equity</t>
  </si>
  <si>
    <t>Intrexon</t>
  </si>
  <si>
    <t>XON US Equity</t>
  </si>
  <si>
    <t>Abbott</t>
  </si>
  <si>
    <t>ABT US Equity</t>
  </si>
  <si>
    <t>CSL</t>
  </si>
  <si>
    <t>CSL AU Equity</t>
  </si>
  <si>
    <t>Zoetis</t>
  </si>
  <si>
    <t>ZTS US Equity</t>
  </si>
  <si>
    <t>Illumina</t>
  </si>
  <si>
    <t>ILMN US Equity</t>
  </si>
  <si>
    <t>Otsuka</t>
  </si>
  <si>
    <t>Eisai</t>
  </si>
  <si>
    <t>Chugai</t>
  </si>
  <si>
    <t>Daiichi Sankyo</t>
  </si>
  <si>
    <t>Shionogi</t>
  </si>
  <si>
    <t>Genmab</t>
  </si>
  <si>
    <t>GEN DC Equity</t>
  </si>
  <si>
    <t>Alkermes</t>
  </si>
  <si>
    <t>ALKS US Equity</t>
  </si>
  <si>
    <t>Opko</t>
  </si>
  <si>
    <t>OPK US Equity</t>
  </si>
  <si>
    <t>Acadia</t>
  </si>
  <si>
    <t>ACAD US Equity</t>
  </si>
  <si>
    <t>Exelixis</t>
  </si>
  <si>
    <t>EXEL US Equity</t>
  </si>
  <si>
    <t>Ironwood</t>
  </si>
  <si>
    <t>IRWD US Equity</t>
  </si>
  <si>
    <t>Ono</t>
  </si>
  <si>
    <t>4528 US Equity</t>
  </si>
  <si>
    <t>Sinopharma</t>
  </si>
  <si>
    <t>1099 HK Equity</t>
  </si>
  <si>
    <t>Grifols</t>
  </si>
  <si>
    <t>GRF SM Equity</t>
  </si>
  <si>
    <t>Celltrion</t>
  </si>
  <si>
    <t>068270 KS Equity</t>
  </si>
  <si>
    <t>Aspen</t>
  </si>
  <si>
    <t>APN SJ Equity</t>
  </si>
  <si>
    <t>UnitedHealth</t>
  </si>
  <si>
    <t>UNH US Equity</t>
  </si>
  <si>
    <t>Medtronic</t>
  </si>
  <si>
    <t>MDT US Equity</t>
  </si>
  <si>
    <t>Thermo Fisher</t>
  </si>
  <si>
    <t>TMO US Equity</t>
  </si>
  <si>
    <t>Protagonist</t>
  </si>
  <si>
    <t>PTGX US Equity</t>
  </si>
  <si>
    <t>Novan</t>
  </si>
  <si>
    <t>NOVN US Equity</t>
  </si>
  <si>
    <t>FV</t>
  </si>
  <si>
    <t>Main</t>
  </si>
  <si>
    <t>Brand</t>
  </si>
  <si>
    <t>Generic</t>
  </si>
  <si>
    <t>Indication</t>
  </si>
  <si>
    <t>US Approval</t>
  </si>
  <si>
    <t>PROTIDE PHARMACE</t>
  </si>
  <si>
    <t>PPMD US Equity</t>
  </si>
  <si>
    <t>VENMAX DRUGS &amp; P</t>
  </si>
  <si>
    <t>VNMX IN Equity</t>
  </si>
  <si>
    <t>ORION HEALTHCO</t>
  </si>
  <si>
    <t>ORNH US Equity</t>
  </si>
  <si>
    <t>US STEM CELL INC</t>
  </si>
  <si>
    <t>USRM US Equity</t>
  </si>
  <si>
    <t>MEDICAL INTERNAT</t>
  </si>
  <si>
    <t>MDLH US Equity</t>
  </si>
  <si>
    <t>VETERINARSKA STA</t>
  </si>
  <si>
    <t>VSBLRA BK Equity</t>
  </si>
  <si>
    <t>BIOPHAN TECH</t>
  </si>
  <si>
    <t>BIPH US Equity</t>
  </si>
  <si>
    <t>SHIVA MEDICARE</t>
  </si>
  <si>
    <t>SMDC IN Equity</t>
  </si>
  <si>
    <t>VIVANZA BIOSCIEN</t>
  </si>
  <si>
    <t>VIVANZA IN Equity</t>
  </si>
  <si>
    <t>VSSA SG Equity</t>
  </si>
  <si>
    <t>OSTEOLOGIX HOLDI</t>
  </si>
  <si>
    <t>OLGXF US Equity</t>
  </si>
  <si>
    <t>VETERINARSKO STO</t>
  </si>
  <si>
    <t>VSCERA BK Equity</t>
  </si>
  <si>
    <t>SOCRUS BIO SCIEN</t>
  </si>
  <si>
    <t>SBIO IN Equity</t>
  </si>
  <si>
    <t>GUIDED THERAPEUT</t>
  </si>
  <si>
    <t>GTHP US Equity</t>
  </si>
  <si>
    <t>HINDUSTAN BIO SC</t>
  </si>
  <si>
    <t>GRD IN Equity</t>
  </si>
  <si>
    <t>MOLECULAR PHARMA</t>
  </si>
  <si>
    <t>MLPH US Equity</t>
  </si>
  <si>
    <t>EASTON PHARMACEU</t>
  </si>
  <si>
    <t>EAPH US Equity</t>
  </si>
  <si>
    <t>ALR TECH INC</t>
  </si>
  <si>
    <t>ALRT US Equity</t>
  </si>
  <si>
    <t>REVITUM SA</t>
  </si>
  <si>
    <t>REV PW Equity</t>
  </si>
  <si>
    <t>ENZYMEBIOSYSTEMS</t>
  </si>
  <si>
    <t>ENZB US Equity</t>
  </si>
  <si>
    <t>VENKAT PHARMA</t>
  </si>
  <si>
    <t>VKTP IN Equity</t>
  </si>
  <si>
    <t>MEDICINSKA ELEKT</t>
  </si>
  <si>
    <t>MDELRA BK Equity</t>
  </si>
  <si>
    <t>PONIARD PHARMACE</t>
  </si>
  <si>
    <t>PARD US Equity</t>
  </si>
  <si>
    <t>INVICTA MEDI LTD</t>
  </si>
  <si>
    <t>IVME IN Equity</t>
  </si>
  <si>
    <t>SHAMROCK INDUS</t>
  </si>
  <si>
    <t>SHMI IN Equity</t>
  </si>
  <si>
    <t>INVITRO INTL</t>
  </si>
  <si>
    <t>IVRO US Equity</t>
  </si>
  <si>
    <t>ASHCO NIULAB IND</t>
  </si>
  <si>
    <t>ASHN IN Equity</t>
  </si>
  <si>
    <t>MARATHON GROUP C</t>
  </si>
  <si>
    <t>PDPR US Equity</t>
  </si>
  <si>
    <t>GELSTAT CORP</t>
  </si>
  <si>
    <t>GSAC US Equity</t>
  </si>
  <si>
    <t>HST GLOBAL INC</t>
  </si>
  <si>
    <t>HSTC US Equity</t>
  </si>
  <si>
    <t>BIOTECH MEDICS I</t>
  </si>
  <si>
    <t>BMCS US Equity</t>
  </si>
  <si>
    <t>DOLPHIN MED SVCS</t>
  </si>
  <si>
    <t>DMS IN Equity</t>
  </si>
  <si>
    <t>VASAMED INC</t>
  </si>
  <si>
    <t>VSMD US Equity</t>
  </si>
  <si>
    <t>GENETHERA INC</t>
  </si>
  <si>
    <t>GTHR US Equity</t>
  </si>
  <si>
    <t>INNOVOTECH INC</t>
  </si>
  <si>
    <t>IOT CN Equity</t>
  </si>
  <si>
    <t>SHEETAL BIO-AGRO</t>
  </si>
  <si>
    <t>SBAT IN Equity</t>
  </si>
  <si>
    <t>BIOFORCE NANOSCI</t>
  </si>
  <si>
    <t>BFNH US Equity</t>
  </si>
  <si>
    <t>AMERICAN VIETNAM</t>
  </si>
  <si>
    <t>AMV VN Equity</t>
  </si>
  <si>
    <t>EPIRUS BIOPHARMA</t>
  </si>
  <si>
    <t>EPRSQ US Equity</t>
  </si>
  <si>
    <t>VSBNRA BK Equity</t>
  </si>
  <si>
    <t>GLUCOSE HEALTH I</t>
  </si>
  <si>
    <t>GLUC US Equity</t>
  </si>
  <si>
    <t>CHEMO-PHARMA LAB</t>
  </si>
  <si>
    <t>CPL IN Equity</t>
  </si>
  <si>
    <t>ADS DIAGNOSTIC</t>
  </si>
  <si>
    <t>ADS IN Equity</t>
  </si>
  <si>
    <t>SWISSPSM</t>
  </si>
  <si>
    <t>SWP PW Equity</t>
  </si>
  <si>
    <t>AMERICAN ORIENTA</t>
  </si>
  <si>
    <t>AOBI US Equity</t>
  </si>
  <si>
    <t>ALSERES PHARMACE</t>
  </si>
  <si>
    <t>ALSE US Equity</t>
  </si>
  <si>
    <t>SOUTHWESTERN MED</t>
  </si>
  <si>
    <t>SWNM US Equity</t>
  </si>
  <si>
    <t>ULTRA EQUITY INV</t>
  </si>
  <si>
    <t>ULTR IT Equity</t>
  </si>
  <si>
    <t>WELLQUEST MEDICA</t>
  </si>
  <si>
    <t>WEQL US Equity</t>
  </si>
  <si>
    <t>FUTURIS SA</t>
  </si>
  <si>
    <t>FUT PW Equity</t>
  </si>
  <si>
    <t>ZRAK AD BILECA</t>
  </si>
  <si>
    <t>ZOPMRA BK Equity</t>
  </si>
  <si>
    <t>ORTHOMETRIX INC</t>
  </si>
  <si>
    <t>OMRX US Equity</t>
  </si>
  <si>
    <t>POSITRON CORP</t>
  </si>
  <si>
    <t>POSC US Equity</t>
  </si>
  <si>
    <t>REKVINA LABS LTD</t>
  </si>
  <si>
    <t>VLAB IN Equity</t>
  </si>
  <si>
    <t>KABRA DRUGS LTD</t>
  </si>
  <si>
    <t>KD IN Equity</t>
  </si>
  <si>
    <t>MERIDIAN CO LTD</t>
  </si>
  <si>
    <t>MRDAF US Equity</t>
  </si>
  <si>
    <t>ADV MICRONIC DEV</t>
  </si>
  <si>
    <t>AMD IN Equity</t>
  </si>
  <si>
    <t>CORELENS SA</t>
  </si>
  <si>
    <t>COR PW Equity</t>
  </si>
  <si>
    <t>SANGUINE CORP</t>
  </si>
  <si>
    <t>SGUI US Equity</t>
  </si>
  <si>
    <t>AVANTOGEN ONCOLO</t>
  </si>
  <si>
    <t>AVTO US Equity</t>
  </si>
  <si>
    <t>LASER-MED SA</t>
  </si>
  <si>
    <t>LSR PW Equity</t>
  </si>
  <si>
    <t>GENOMIC VALLEY B</t>
  </si>
  <si>
    <t>GVBL IN Equity</t>
  </si>
  <si>
    <t>WELCURE DRUGS &amp;P</t>
  </si>
  <si>
    <t>WCDP IN Equity</t>
  </si>
  <si>
    <t>SCRIPSAMERICA IN</t>
  </si>
  <si>
    <t>SCRCQ US Equity</t>
  </si>
  <si>
    <t>COMBAT DRUGS LTD</t>
  </si>
  <si>
    <t>CMBD IN Equity</t>
  </si>
  <si>
    <t>SURYA PHARMA</t>
  </si>
  <si>
    <t>SUPH IN Equity</t>
  </si>
  <si>
    <t>SYNTHIKO FOILS</t>
  </si>
  <si>
    <t>SYF IN Equity</t>
  </si>
  <si>
    <t>MULTICELL TECHNO</t>
  </si>
  <si>
    <t>MCET US Equity</t>
  </si>
  <si>
    <t>MEDIVIE THERAPEU</t>
  </si>
  <si>
    <t>MDVU IT Equity</t>
  </si>
  <si>
    <t>ELDER HEALTH</t>
  </si>
  <si>
    <t>EDHC IN Equity</t>
  </si>
  <si>
    <t>GANGA PHARMACEUT</t>
  </si>
  <si>
    <t>GANGA IN Equity</t>
  </si>
  <si>
    <t>INFRA INDUS LTD</t>
  </si>
  <si>
    <t>INFRI IN Equity</t>
  </si>
  <si>
    <t>BACIL PHARMA LTD</t>
  </si>
  <si>
    <t>BAP IN Equity</t>
  </si>
  <si>
    <t>TIANYIN PHARMACE</t>
  </si>
  <si>
    <t>TPIY US Equity</t>
  </si>
  <si>
    <t>DESH RAKSHAK AUS</t>
  </si>
  <si>
    <t>DRA IN Equity</t>
  </si>
  <si>
    <t>LUMINOR MEDICAL</t>
  </si>
  <si>
    <t>LMT CN Equity</t>
  </si>
  <si>
    <t>NEUROBIOLOGICAL</t>
  </si>
  <si>
    <t>NTII US Equity</t>
  </si>
  <si>
    <t>HARD TO TREAT DI</t>
  </si>
  <si>
    <t>HTDS US Equity</t>
  </si>
  <si>
    <t>QUANTRX BIOMEDIC</t>
  </si>
  <si>
    <t>QTXB US Equity</t>
  </si>
  <si>
    <t>SHREE PACETRONIX</t>
  </si>
  <si>
    <t>SRPT IN Equity</t>
  </si>
  <si>
    <t>NUTEX</t>
  </si>
  <si>
    <t>NUTEX HB Equity</t>
  </si>
  <si>
    <t>JENEX CORP/THE</t>
  </si>
  <si>
    <t>JEN/H CN Equity</t>
  </si>
  <si>
    <t>RAAJ MEDISAFE IN</t>
  </si>
  <si>
    <t>RMEDI IN Equity</t>
  </si>
  <si>
    <t>TONGLI PHARMACEU</t>
  </si>
  <si>
    <t>TGLP US Equity</t>
  </si>
  <si>
    <t>PLAZMEK</t>
  </si>
  <si>
    <t>PLSM RM Equity</t>
  </si>
  <si>
    <t>CDR HEALTH CARE</t>
  </si>
  <si>
    <t>CDR IN Equity</t>
  </si>
  <si>
    <t>ISHITA DRUGS</t>
  </si>
  <si>
    <t>ISHD IN Equity</t>
  </si>
  <si>
    <t>TRIMEDYNE INC</t>
  </si>
  <si>
    <t>TMED US Equity</t>
  </si>
  <si>
    <t>TRANS MEDICARE</t>
  </si>
  <si>
    <t>SHPL IN Equity</t>
  </si>
  <si>
    <t>AMACORE GROUP IN</t>
  </si>
  <si>
    <t>ACGI US Equity</t>
  </si>
  <si>
    <t>WHITE SMILE GLOB</t>
  </si>
  <si>
    <t>WSML US Equity</t>
  </si>
  <si>
    <t>MEDINAVI AG</t>
  </si>
  <si>
    <t>MDQ GR Equity</t>
  </si>
  <si>
    <t>ZENITH HEALTH</t>
  </si>
  <si>
    <t>ZHC IN Equity</t>
  </si>
  <si>
    <t>ORE HOLDINGS INC</t>
  </si>
  <si>
    <t>ORXE US Equity</t>
  </si>
  <si>
    <t>DYNACQ HEALTHCAR</t>
  </si>
  <si>
    <t>DYII US Equity</t>
  </si>
  <si>
    <t>MAESTROS MEDILIN</t>
  </si>
  <si>
    <t>MINV IN Equity</t>
  </si>
  <si>
    <t>SENBO INDUSTRIES</t>
  </si>
  <si>
    <t>SNBO IN Equity</t>
  </si>
  <si>
    <t>LENSWISTA AG</t>
  </si>
  <si>
    <t>LENWAG GR Equity</t>
  </si>
  <si>
    <t>HIRAN ORGOCHEM</t>
  </si>
  <si>
    <t>HO IN Equity</t>
  </si>
  <si>
    <t>NEPHROGENEX INC</t>
  </si>
  <si>
    <t>NRXGQ US Equity</t>
  </si>
  <si>
    <t>ZYDEN GENTEC LTD</t>
  </si>
  <si>
    <t>ZYDN IN Equity</t>
  </si>
  <si>
    <t>ARRAYIT CORP</t>
  </si>
  <si>
    <t>ARYC US Equity</t>
  </si>
  <si>
    <t>TRIMURTHI LTD</t>
  </si>
  <si>
    <t>TRLD IN Equity</t>
  </si>
  <si>
    <t>KDL BIOTECH LTD</t>
  </si>
  <si>
    <t>KOPD IN Equity</t>
  </si>
  <si>
    <t>UNJHA FORMULATIO</t>
  </si>
  <si>
    <t>UJF IN Equity</t>
  </si>
  <si>
    <t>CONTANGO ASSET M</t>
  </si>
  <si>
    <t>CGA AU Equity</t>
  </si>
  <si>
    <t>INTELLICELL BIOS</t>
  </si>
  <si>
    <t>SVFC US Equity</t>
  </si>
  <si>
    <t>MORISON INDUS</t>
  </si>
  <si>
    <t>MORISON NL Equity</t>
  </si>
  <si>
    <t>PHARMOS CORP</t>
  </si>
  <si>
    <t>PARS US Equity</t>
  </si>
  <si>
    <t>CHINA MEDICINE C</t>
  </si>
  <si>
    <t>CHME US Equity</t>
  </si>
  <si>
    <t>INFOSCAN SA</t>
  </si>
  <si>
    <t>IST PW Equity</t>
  </si>
  <si>
    <t>BIOSYNTECH INC</t>
  </si>
  <si>
    <t>BSYI US Equity</t>
  </si>
  <si>
    <t>WELLSTAR INTERNA</t>
  </si>
  <si>
    <t>WLSI US Equity</t>
  </si>
  <si>
    <t>PHARMCHEM INC</t>
  </si>
  <si>
    <t>PCHM US Equity</t>
  </si>
  <si>
    <t>FREDUN PHARMACEU</t>
  </si>
  <si>
    <t>FREDUN IN Equity</t>
  </si>
  <si>
    <t>AASDA LIFECARE L</t>
  </si>
  <si>
    <t>ALIF IN Equity</t>
  </si>
  <si>
    <t>BIJOY HANS</t>
  </si>
  <si>
    <t>BJHN IN Equity</t>
  </si>
  <si>
    <t>RUDO AD BEOGRAD</t>
  </si>
  <si>
    <t>RUDO SG Equity</t>
  </si>
  <si>
    <t>TARGETED MEDICAL</t>
  </si>
  <si>
    <t>TRGM US Equity</t>
  </si>
  <si>
    <t>OMKAR PHARMAC</t>
  </si>
  <si>
    <t>OMK IN Equity</t>
  </si>
  <si>
    <t>OXYSURE THERAPEU</t>
  </si>
  <si>
    <t>OXYS US Equity</t>
  </si>
  <si>
    <t>EPSOM PROP LTD</t>
  </si>
  <si>
    <t>EPRL IN Equity</t>
  </si>
  <si>
    <t>NOVADEL PHARMA I</t>
  </si>
  <si>
    <t>NVDL US Equity</t>
  </si>
  <si>
    <t>SHABA CHEM LTD</t>
  </si>
  <si>
    <t>SHCH IN Equity</t>
  </si>
  <si>
    <t>BRIGHTROCK GOLD</t>
  </si>
  <si>
    <t>BRGC US Equity</t>
  </si>
  <si>
    <t>CYBRDI INC</t>
  </si>
  <si>
    <t>CYDI US Equity</t>
  </si>
  <si>
    <t>PYNG MEDICAL COR</t>
  </si>
  <si>
    <t>PYT CN Equity</t>
  </si>
  <si>
    <t>ELDER PROJECTS</t>
  </si>
  <si>
    <t>EDP IN Equity</t>
  </si>
  <si>
    <t>SCIVANTA MEDICAL</t>
  </si>
  <si>
    <t>SCVM US Equity</t>
  </si>
  <si>
    <t>GUJARAT TERCE</t>
  </si>
  <si>
    <t>GTL IN Equity</t>
  </si>
  <si>
    <t>SANGUI BIOTECH</t>
  </si>
  <si>
    <t>SGBI US Equity</t>
  </si>
  <si>
    <t>LAUREL ORGANICS</t>
  </si>
  <si>
    <t>LRO IN Equity</t>
  </si>
  <si>
    <t>COLINZ LABORATOR</t>
  </si>
  <si>
    <t>CLZ IN Equity</t>
  </si>
  <si>
    <t>AVAX TECH INC</t>
  </si>
  <si>
    <t>AVXT US Equity</t>
  </si>
  <si>
    <t>GUNSYND PLC</t>
  </si>
  <si>
    <t>GUN LN Equity</t>
  </si>
  <si>
    <t>AMERICAN CARESOU</t>
  </si>
  <si>
    <t>GNOW US Equity</t>
  </si>
  <si>
    <t>BPH ENERGY LTD</t>
  </si>
  <si>
    <t>BPH AU Equity</t>
  </si>
  <si>
    <t>ELEXXION AG</t>
  </si>
  <si>
    <t>E8X GR Equity</t>
  </si>
  <si>
    <t>PACIFIC THERAPEU</t>
  </si>
  <si>
    <t>PT CN Equity</t>
  </si>
  <si>
    <t>BIO-MATRIX SCIEN</t>
  </si>
  <si>
    <t>BMSN US Equity</t>
  </si>
  <si>
    <t>ROSELABS LTD</t>
  </si>
  <si>
    <t>ROSE IN Equity</t>
  </si>
  <si>
    <t>TONGJI HEALTHCAR</t>
  </si>
  <si>
    <t>TONJ US Equity</t>
  </si>
  <si>
    <t>SLAVEJ SKOPJE</t>
  </si>
  <si>
    <t>SLAV MS Equity</t>
  </si>
  <si>
    <t>EVANS MEDICAL</t>
  </si>
  <si>
    <t>EVANSMED NL Equity</t>
  </si>
  <si>
    <t>POSITIVEID CORP</t>
  </si>
  <si>
    <t>PSID US Equity</t>
  </si>
  <si>
    <t>PHARMA-DEKO PLC</t>
  </si>
  <si>
    <t>PHARMDEK NL Equity</t>
  </si>
  <si>
    <t>PATHFINDER CELL</t>
  </si>
  <si>
    <t>PFND US Equity</t>
  </si>
  <si>
    <t>PHYSIOMICS PLC</t>
  </si>
  <si>
    <t>PYC LN Equity</t>
  </si>
  <si>
    <t>LESCARDEN INC</t>
  </si>
  <si>
    <t>LCAR US Equity</t>
  </si>
  <si>
    <t>BERYL DRUGS LTD</t>
  </si>
  <si>
    <t>BRD IN Equity</t>
  </si>
  <si>
    <t>STARWIN PRODUCTS</t>
  </si>
  <si>
    <t>SPL GN Equity</t>
  </si>
  <si>
    <t>EMMESSAR BIOTECH</t>
  </si>
  <si>
    <t>ECI IN Equity</t>
  </si>
  <si>
    <t>BOSTON CARRIERS</t>
  </si>
  <si>
    <t>BSTN US Equity</t>
  </si>
  <si>
    <t>CHOKSI LABORATOR</t>
  </si>
  <si>
    <t>CAS IN Equity</t>
  </si>
  <si>
    <t>VG LIFE SCIENCES</t>
  </si>
  <si>
    <t>VGLS US Equity</t>
  </si>
  <si>
    <t>AIDA PHARMACEUTI</t>
  </si>
  <si>
    <t>AIDA US Equity</t>
  </si>
  <si>
    <t>RELISH PHARMA</t>
  </si>
  <si>
    <t>RLPH IN Equity</t>
  </si>
  <si>
    <t>D-PHARM LTD</t>
  </si>
  <si>
    <t>DPRM IT Equity</t>
  </si>
  <si>
    <t>BIO-BRIDGE SCIEN</t>
  </si>
  <si>
    <t>BGES US Equity</t>
  </si>
  <si>
    <t>NOIDA MEDICARE</t>
  </si>
  <si>
    <t>NMC IN Equity</t>
  </si>
  <si>
    <t>ADVIK LABS LTD</t>
  </si>
  <si>
    <t>ADVL IN Equity</t>
  </si>
  <si>
    <t>TECHTRAN POLYEN</t>
  </si>
  <si>
    <t>TP IN Equity</t>
  </si>
  <si>
    <t>SECUNDERABAD</t>
  </si>
  <si>
    <t>SCHC IN Equity</t>
  </si>
  <si>
    <t>SYSCHEM INDIA LT</t>
  </si>
  <si>
    <t>SYSC IN Equity</t>
  </si>
  <si>
    <t>BECAMEX PHARMA</t>
  </si>
  <si>
    <t>BCP VN Equity</t>
  </si>
  <si>
    <t>IMAGE TECH LAB I</t>
  </si>
  <si>
    <t>IMTL US Equity</t>
  </si>
  <si>
    <t>IMUNOLOSKI ZAVOD</t>
  </si>
  <si>
    <t>IMZVRA CZ Equity</t>
  </si>
  <si>
    <t>CHOKSI IMAGING L</t>
  </si>
  <si>
    <t>CKIM IN Equity</t>
  </si>
  <si>
    <t>ADVANSOURCE BIOM</t>
  </si>
  <si>
    <t>ASNB US Equity</t>
  </si>
  <si>
    <t>CALYX BIO-VENTUR</t>
  </si>
  <si>
    <t>CYX CN Equity</t>
  </si>
  <si>
    <t>INSULINE MEDICAL</t>
  </si>
  <si>
    <t>INSL IT Equity</t>
  </si>
  <si>
    <t>CERES VENTURES I</t>
  </si>
  <si>
    <t>CEVE US Equity</t>
  </si>
  <si>
    <t>PORT ERIN BIOPHA</t>
  </si>
  <si>
    <t>PEBI LN Equity</t>
  </si>
  <si>
    <t>DHANVANTRI JEEVA</t>
  </si>
  <si>
    <t>DJR IN Equity</t>
  </si>
  <si>
    <t>CHINA PEDIATRIC</t>
  </si>
  <si>
    <t>CPDU US Equity</t>
  </si>
  <si>
    <t>HARBOR DIVERSIFI</t>
  </si>
  <si>
    <t>HRBR US Equity</t>
  </si>
  <si>
    <t>AKTIENGES. BAD N</t>
  </si>
  <si>
    <t>ABN GR Equity</t>
  </si>
  <si>
    <t>PHYHEALTH CORP</t>
  </si>
  <si>
    <t>PYHH US Equity</t>
  </si>
  <si>
    <t>CHENNAI MEENAKSH</t>
  </si>
  <si>
    <t>CMMH IN Equity</t>
  </si>
  <si>
    <t>BIOFIL CHEMS</t>
  </si>
  <si>
    <t>BFC IN Equity</t>
  </si>
  <si>
    <t>SAMRAT PHARMA</t>
  </si>
  <si>
    <t>SMPM IN Equity</t>
  </si>
  <si>
    <t>SS ORGANICS</t>
  </si>
  <si>
    <t>SSO IN Equity</t>
  </si>
  <si>
    <t>VITRO DIAGNOSTIC</t>
  </si>
  <si>
    <t>VODG US Equity</t>
  </si>
  <si>
    <t>DENTAMDC</t>
  </si>
  <si>
    <t>DAM PW Equity</t>
  </si>
  <si>
    <t>BG MEDICINE</t>
  </si>
  <si>
    <t>BGMD US Equity</t>
  </si>
  <si>
    <t>INTEGRAT SURGICA</t>
  </si>
  <si>
    <t>ISSM US Equity</t>
  </si>
  <si>
    <t>GREAT BASIN SCIE</t>
  </si>
  <si>
    <t>GBSN US Equity</t>
  </si>
  <si>
    <t>PHAARMASIA LTD</t>
  </si>
  <si>
    <t>PHRM IN Equity</t>
  </si>
  <si>
    <t>SKYSTAR BIO-PHAR</t>
  </si>
  <si>
    <t>SKBI US Equity</t>
  </si>
  <si>
    <t>MENBA HOLDING AS</t>
  </si>
  <si>
    <t>MENBA TI Equity</t>
  </si>
  <si>
    <t>BOSTON BIO SYSTE</t>
  </si>
  <si>
    <t>BBSL IN Equity</t>
  </si>
  <si>
    <t>RIVA PHARMA CO</t>
  </si>
  <si>
    <t>RIVA EY Equity</t>
  </si>
  <si>
    <t>PROCYON CORP</t>
  </si>
  <si>
    <t>PCYN US Equity</t>
  </si>
  <si>
    <t>OPHECTRA REAL ES</t>
  </si>
  <si>
    <t>OPCT IT Equity</t>
  </si>
  <si>
    <t>PACGEN LIFE SCIE</t>
  </si>
  <si>
    <t>PBS CN Equity</t>
  </si>
  <si>
    <t>OCTOBER PHARMA</t>
  </si>
  <si>
    <t>OCPH EY Equity</t>
  </si>
  <si>
    <t>VERISANTE TECHNO</t>
  </si>
  <si>
    <t>VRS CN Equity</t>
  </si>
  <si>
    <t>MEDEFILE INTERNA</t>
  </si>
  <si>
    <t>MDFI US Equity</t>
  </si>
  <si>
    <t>IBEX TECH</t>
  </si>
  <si>
    <t>IBT CN Equity</t>
  </si>
  <si>
    <t>HOT MAMA'S FOODS</t>
  </si>
  <si>
    <t>HOTF US Equity</t>
  </si>
  <si>
    <t>ONCOVISTA INNOVA</t>
  </si>
  <si>
    <t>OVIT US Equity</t>
  </si>
  <si>
    <t>MYREXIS INC</t>
  </si>
  <si>
    <t>MYRX US Equity</t>
  </si>
  <si>
    <t>DAE HAN BIO LINK</t>
  </si>
  <si>
    <t>041500 KF Equity</t>
  </si>
  <si>
    <t>COMPUMED INC</t>
  </si>
  <si>
    <t>CMPD US Equity</t>
  </si>
  <si>
    <t>PROTEO INC</t>
  </si>
  <si>
    <t>PTEO US Equity</t>
  </si>
  <si>
    <t>AORTECH INTL PLC</t>
  </si>
  <si>
    <t>AOR LN Equity</t>
  </si>
  <si>
    <t>NUTRA PHARMA COR</t>
  </si>
  <si>
    <t>NPHC US Equity</t>
  </si>
  <si>
    <t>MEDIGARD LTD</t>
  </si>
  <si>
    <t>MGZ AU Equity</t>
  </si>
  <si>
    <t>BIOELECTRONICS</t>
  </si>
  <si>
    <t>BIEL US Equity</t>
  </si>
  <si>
    <t>US NEUROSURGICAL</t>
  </si>
  <si>
    <t>USNU US Equity</t>
  </si>
  <si>
    <t>VEERHEALTH CARE</t>
  </si>
  <si>
    <t>VHC IN Equity</t>
  </si>
  <si>
    <t>REFOCUS GROUP IN</t>
  </si>
  <si>
    <t>RFCS US Equity</t>
  </si>
  <si>
    <t>CHUMA HOLDINGS I</t>
  </si>
  <si>
    <t>CHUM US Equity</t>
  </si>
  <si>
    <t>SPECTRASCIENCE</t>
  </si>
  <si>
    <t>SCIE US Equity</t>
  </si>
  <si>
    <t>SONI MEDICARE LT</t>
  </si>
  <si>
    <t>SOMED IN Equity</t>
  </si>
  <si>
    <t>TELEMEDYCYNA POL</t>
  </si>
  <si>
    <t>TMP PW Equity</t>
  </si>
  <si>
    <t>DAKLAK PHARMACEU</t>
  </si>
  <si>
    <t>DBM VN Equity</t>
  </si>
  <si>
    <t>INVICTUS MD STRA</t>
  </si>
  <si>
    <t>IMH CN Equity</t>
  </si>
  <si>
    <t>NAC GLOBAL TECHN</t>
  </si>
  <si>
    <t>NACG US Equity</t>
  </si>
  <si>
    <t>PREMIER BIOMEDIC</t>
  </si>
  <si>
    <t>BIEI US Equity</t>
  </si>
  <si>
    <t>LATVIJAS JURAS M</t>
  </si>
  <si>
    <t>LJM1R LR Equity</t>
  </si>
  <si>
    <t>TRANSGENE BIOTEK</t>
  </si>
  <si>
    <t>TB IN Equity</t>
  </si>
  <si>
    <t>SUNSHINE BIOPHAR</t>
  </si>
  <si>
    <t>SBFM US Equity</t>
  </si>
  <si>
    <t>AUREUM REALWERT</t>
  </si>
  <si>
    <t>TRH1 GR Equity</t>
  </si>
  <si>
    <t>ALCHEMIA LTD</t>
  </si>
  <si>
    <t>ACL AU Equity</t>
  </si>
  <si>
    <t>VENTRIPOINT DIAG</t>
  </si>
  <si>
    <t>VPT CN Equity</t>
  </si>
  <si>
    <t>AMNIS THERAPEUTI</t>
  </si>
  <si>
    <t>AMNIS IT Equity</t>
  </si>
  <si>
    <t>ULURU INC</t>
  </si>
  <si>
    <t>ULUR US Equity</t>
  </si>
  <si>
    <t>BRAWN BIOTECH LT</t>
  </si>
  <si>
    <t>BRPH IN Equity</t>
  </si>
  <si>
    <t>LIFESTYLE MEDICA</t>
  </si>
  <si>
    <t>LMNK US Equity</t>
  </si>
  <si>
    <t>ASCENDITUR AB</t>
  </si>
  <si>
    <t>ACNDMTF SS Equity</t>
  </si>
  <si>
    <t>PROTEOLOGICS LTD</t>
  </si>
  <si>
    <t>PRTL IT Equity</t>
  </si>
  <si>
    <t>VIROPRO INC</t>
  </si>
  <si>
    <t>VPRO US Equity</t>
  </si>
  <si>
    <t>LIFELINE BIOTECH</t>
  </si>
  <si>
    <t>LLBO US Equity</t>
  </si>
  <si>
    <t>SAMYAK INTL LTD</t>
  </si>
  <si>
    <t>MSCM IN Equity</t>
  </si>
  <si>
    <t>CAI LAY VETERINA</t>
  </si>
  <si>
    <t>MKV VN Equity</t>
  </si>
  <si>
    <t>SWISSMED</t>
  </si>
  <si>
    <t>SWD PW Equity</t>
  </si>
  <si>
    <t>MEMPHASYS LTD</t>
  </si>
  <si>
    <t>MEM AU Equity</t>
  </si>
  <si>
    <t>BSP BIOLOGICAL</t>
  </si>
  <si>
    <t>BSP IT Equity</t>
  </si>
  <si>
    <t>LOOKS HEALTH SER</t>
  </si>
  <si>
    <t>LHSL IN Equity</t>
  </si>
  <si>
    <t>PHONG PHU PHARM</t>
  </si>
  <si>
    <t>PPP VN Equity</t>
  </si>
  <si>
    <t>UMS UNITED MED S</t>
  </si>
  <si>
    <t>UMS GR Equity</t>
  </si>
  <si>
    <t>MEDIPHARCO TENAM</t>
  </si>
  <si>
    <t>MTP VN Equity</t>
  </si>
  <si>
    <t>MEDIFOCUS INC</t>
  </si>
  <si>
    <t>MFS CN Equity</t>
  </si>
  <si>
    <t>AFFYMAX INC</t>
  </si>
  <si>
    <t>AFFY US Equity</t>
  </si>
  <si>
    <t>CAPSTONE THERAPE</t>
  </si>
  <si>
    <t>CAPS US Equity</t>
  </si>
  <si>
    <t>SAAMYA BIOTECH</t>
  </si>
  <si>
    <t>SBIL IN Equity</t>
  </si>
  <si>
    <t>MOMINA KREPOST</t>
  </si>
  <si>
    <t>5MR BU Equity</t>
  </si>
  <si>
    <t>AURO LABS LTD</t>
  </si>
  <si>
    <t>ARL IN Equity</t>
  </si>
  <si>
    <t>SLOTTSVIKEN FAST</t>
  </si>
  <si>
    <t>SLOTTB SS Equity</t>
  </si>
  <si>
    <t>TAXUS CARDIUM PH</t>
  </si>
  <si>
    <t>CRXM US Equity</t>
  </si>
  <si>
    <t>JZZ TECHNOLOGIES</t>
  </si>
  <si>
    <t>JZZI US Equity</t>
  </si>
  <si>
    <t>MAY &amp; BAKER NIG</t>
  </si>
  <si>
    <t>MAYBAKER NL Equity</t>
  </si>
  <si>
    <t>TRANSCHEM LTD</t>
  </si>
  <si>
    <t>TCH IN Equity</t>
  </si>
  <si>
    <t>SANDU PHARMA</t>
  </si>
  <si>
    <t>SNDP IN Equity</t>
  </si>
  <si>
    <t>ADAM CAPITAL PLC</t>
  </si>
  <si>
    <t>PCHH SL Equity</t>
  </si>
  <si>
    <t>SAMPRE NUTRITION</t>
  </si>
  <si>
    <t>SPN IN Equity</t>
  </si>
  <si>
    <t>ACEP FRANCE</t>
  </si>
  <si>
    <t>MLACP FP Equity</t>
  </si>
  <si>
    <t>QUICKCOOL AB</t>
  </si>
  <si>
    <t>QUICK SS Equity</t>
  </si>
  <si>
    <t>TEJNAKSH HEALTHC</t>
  </si>
  <si>
    <t>THL IN Equity</t>
  </si>
  <si>
    <t>BIOXYNE LTD</t>
  </si>
  <si>
    <t>BXN AU Equity</t>
  </si>
  <si>
    <t>DRAIG RESOURCES</t>
  </si>
  <si>
    <t>DRG AU Equity</t>
  </si>
  <si>
    <t>DOMLEK SA</t>
  </si>
  <si>
    <t>DLK PW Equity</t>
  </si>
  <si>
    <t>MED BIOGENE INC</t>
  </si>
  <si>
    <t>MBI CN Equity</t>
  </si>
  <si>
    <t>MEDI CAPS LTD</t>
  </si>
  <si>
    <t>MEDI IN Equity</t>
  </si>
  <si>
    <t>KWALITY PHARMACE</t>
  </si>
  <si>
    <t>KWPL IN Equity</t>
  </si>
  <si>
    <t>GEOVAX LABS INC</t>
  </si>
  <si>
    <t>GOVX US Equity</t>
  </si>
  <si>
    <t>TIKCRO TECHNOLOG</t>
  </si>
  <si>
    <t>TIKRF US Equity</t>
  </si>
  <si>
    <t>AL-MANSOUR PHARM</t>
  </si>
  <si>
    <t>IMAP IQ Equity</t>
  </si>
  <si>
    <t>INSPIREMD INC</t>
  </si>
  <si>
    <t>NSPR US Equity</t>
  </si>
  <si>
    <t>AMARANTUS BIOSCI</t>
  </si>
  <si>
    <t>AMBS US Equity</t>
  </si>
  <si>
    <t>ENCISION INC</t>
  </si>
  <si>
    <t>ECIA US Equity</t>
  </si>
  <si>
    <t>AMER BIO MEDICA</t>
  </si>
  <si>
    <t>ABMC US Equity</t>
  </si>
  <si>
    <t>CORD BLOOD AMERI</t>
  </si>
  <si>
    <t>CBAI US Equity</t>
  </si>
  <si>
    <t>TAIHUA PLC</t>
  </si>
  <si>
    <t>TAIH LN Equity</t>
  </si>
  <si>
    <t>BLIRT SA</t>
  </si>
  <si>
    <t>BLR PW Equity</t>
  </si>
  <si>
    <t>ADVANCED PROTEOM</t>
  </si>
  <si>
    <t>APC CN Equity</t>
  </si>
  <si>
    <t>ICECURE MEDICAL</t>
  </si>
  <si>
    <t>ICCM IT Equity</t>
  </si>
  <si>
    <t>STEMCELL UNITED</t>
  </si>
  <si>
    <t>SCU AU Equity</t>
  </si>
  <si>
    <t>CENTENIAL SURGIC</t>
  </si>
  <si>
    <t>CSS IN Equity</t>
  </si>
  <si>
    <t>MICROMEDIC TECHN</t>
  </si>
  <si>
    <t>MCTC IT Equity</t>
  </si>
  <si>
    <t>SOURCE NATURAL F</t>
  </si>
  <si>
    <t>SNFH IN Equity</t>
  </si>
  <si>
    <t>IND SWIFT LTD</t>
  </si>
  <si>
    <t>INSW IN Equity</t>
  </si>
  <si>
    <t>INVION LTD</t>
  </si>
  <si>
    <t>IVX AU Equity</t>
  </si>
  <si>
    <t>SCIGEN LTD-CUFS</t>
  </si>
  <si>
    <t>SIE AU Equity</t>
  </si>
  <si>
    <t>NG INDUS LTD</t>
  </si>
  <si>
    <t>NGID IN Equity</t>
  </si>
  <si>
    <t>LUCID INC</t>
  </si>
  <si>
    <t>LCDX US Equity</t>
  </si>
  <si>
    <t>SEVION THERAPEUT</t>
  </si>
  <si>
    <t>SVON US Equity</t>
  </si>
  <si>
    <t>ALTECO MEDICAL A</t>
  </si>
  <si>
    <t>ALTE SS Equity</t>
  </si>
  <si>
    <t>SINTOFARM SA BUC</t>
  </si>
  <si>
    <t>SINT RO Equity</t>
  </si>
  <si>
    <t>VYCOR MED INC</t>
  </si>
  <si>
    <t>VYCO US Equity</t>
  </si>
  <si>
    <t>MEDICON HELLAS</t>
  </si>
  <si>
    <t>MEDIC GA Equity</t>
  </si>
  <si>
    <t>GRANDPARENTS.COM</t>
  </si>
  <si>
    <t>GPCM US Equity</t>
  </si>
  <si>
    <t>ABATTIS BIOCEUTI</t>
  </si>
  <si>
    <t>ATT CN Equity</t>
  </si>
  <si>
    <t>TETRALOGIC PHARM</t>
  </si>
  <si>
    <t>TLOG US Equity</t>
  </si>
  <si>
    <t>CARDIOCOMM SOL</t>
  </si>
  <si>
    <t>EKG CN Equity</t>
  </si>
  <si>
    <t>EUROESPES SA</t>
  </si>
  <si>
    <t>EEP SM Equity</t>
  </si>
  <si>
    <t>BIOMAXIMA</t>
  </si>
  <si>
    <t>BMX PW Equity</t>
  </si>
  <si>
    <t>PLETHICO PHARMAC</t>
  </si>
  <si>
    <t>PLEP IN Equity</t>
  </si>
  <si>
    <t>LAVIPHARM SA</t>
  </si>
  <si>
    <t>LAVI GA Equity</t>
  </si>
  <si>
    <t>ORTIN LABORATORI</t>
  </si>
  <si>
    <t>ORTL IN Equity</t>
  </si>
  <si>
    <t>IDENTA CORP</t>
  </si>
  <si>
    <t>IDTA US Equity</t>
  </si>
  <si>
    <t>REMEDENT INC</t>
  </si>
  <si>
    <t>REMI US Equity</t>
  </si>
  <si>
    <t>HOAVIET JSC</t>
  </si>
  <si>
    <t>HJC VN Equity</t>
  </si>
  <si>
    <t>AMARILLO BIOSCIE</t>
  </si>
  <si>
    <t>AMAR US Equity</t>
  </si>
  <si>
    <t>SENSODETECT</t>
  </si>
  <si>
    <t>SDET SS Equity</t>
  </si>
  <si>
    <t>BIOMARK DIAGNOST</t>
  </si>
  <si>
    <t>BUX CN Equity</t>
  </si>
  <si>
    <t>ROUPE ATHENA INC</t>
  </si>
  <si>
    <t>GATA US Equity</t>
  </si>
  <si>
    <t>MYMETICS CORP</t>
  </si>
  <si>
    <t>MYMX US Equity</t>
  </si>
  <si>
    <t>REFLECT SCIENTIF</t>
  </si>
  <si>
    <t>RSCF US Equity</t>
  </si>
  <si>
    <t>KANE BIOTECH INC</t>
  </si>
  <si>
    <t>KNE CN Equity</t>
  </si>
  <si>
    <t>LANKA GRAPHITE L</t>
  </si>
  <si>
    <t>LGR AU Equity</t>
  </si>
  <si>
    <t>DIGIPATH INC</t>
  </si>
  <si>
    <t>DIGP US Equity</t>
  </si>
  <si>
    <t>COUNTRY CONDO'S</t>
  </si>
  <si>
    <t>COND IN Equity</t>
  </si>
  <si>
    <t>RJ BTECH LTD</t>
  </si>
  <si>
    <t>RJBT IN Equity</t>
  </si>
  <si>
    <t>ELLEN AB</t>
  </si>
  <si>
    <t>ELN SS Equity</t>
  </si>
  <si>
    <t>BMP PHARMA TRADI</t>
  </si>
  <si>
    <t>BMP GR Equity</t>
  </si>
  <si>
    <t>MARINA BIOTECH I</t>
  </si>
  <si>
    <t>MRNA US Equity</t>
  </si>
  <si>
    <t>HADASIT BIO HOLD</t>
  </si>
  <si>
    <t>HDST IT Equity</t>
  </si>
  <si>
    <t>ALLIED HEALTHCAR</t>
  </si>
  <si>
    <t>AHPI US Equity</t>
  </si>
  <si>
    <t>PARNAX LAB LTD</t>
  </si>
  <si>
    <t>PRNX IN Equity</t>
  </si>
  <si>
    <t>VAXIL BIO LTD</t>
  </si>
  <si>
    <t>VXL CN Equity</t>
  </si>
  <si>
    <t>WOUND MANAGEMENT</t>
  </si>
  <si>
    <t>WNDM US Equity</t>
  </si>
  <si>
    <t>PATRYS LTD</t>
  </si>
  <si>
    <t>PAB AU Equity</t>
  </si>
  <si>
    <t>ENORAMA PHARMA A</t>
  </si>
  <si>
    <t>ERMA SS Equity</t>
  </si>
  <si>
    <t>GLOBEIMMUNE INC</t>
  </si>
  <si>
    <t>GBIM US Equity</t>
  </si>
  <si>
    <t>POLYDEX PHARM</t>
  </si>
  <si>
    <t>POLXF US Equity</t>
  </si>
  <si>
    <t>CHINA YCT</t>
  </si>
  <si>
    <t>CYIG US Equity</t>
  </si>
  <si>
    <t>VODIS PHARMACEUT</t>
  </si>
  <si>
    <t>VP CN Equity</t>
  </si>
  <si>
    <t>IMMUNOCLIN CORP</t>
  </si>
  <si>
    <t>IMCL US Equity</t>
  </si>
  <si>
    <t>SPAN DIAGNOSTIC</t>
  </si>
  <si>
    <t>SPD IN Equity</t>
  </si>
  <si>
    <t>ARAB PHARMA CO</t>
  </si>
  <si>
    <t>ADCI EY Equity</t>
  </si>
  <si>
    <t>SYNCOM HEALTHCAR</t>
  </si>
  <si>
    <t>SHCL IN Equity</t>
  </si>
  <si>
    <t>ARVIND REMEDIES</t>
  </si>
  <si>
    <t>ARR IN Equity</t>
  </si>
  <si>
    <t>STEM CELLS SPIN</t>
  </si>
  <si>
    <t>SCS PW Equity</t>
  </si>
  <si>
    <t>READGENE</t>
  </si>
  <si>
    <t>RDG PW Equity</t>
  </si>
  <si>
    <t>NEIMETH INTERNAT</t>
  </si>
  <si>
    <t>NEIMETH NL Equity</t>
  </si>
  <si>
    <t>ESCALON MEDICAL</t>
  </si>
  <si>
    <t>ESMC US Equity</t>
  </si>
  <si>
    <t>SCIENTIFIC INDUS</t>
  </si>
  <si>
    <t>SCND US Equity</t>
  </si>
  <si>
    <t>ARCOMA AB</t>
  </si>
  <si>
    <t>ARCOMA SS Equity</t>
  </si>
  <si>
    <t>ALCHEMIST LTD</t>
  </si>
  <si>
    <t>ACH IN Equity</t>
  </si>
  <si>
    <t>MOTOPIA LTD</t>
  </si>
  <si>
    <t>MOT AU Equity</t>
  </si>
  <si>
    <t>COMPREHENS CARE</t>
  </si>
  <si>
    <t>CHCR US Equity</t>
  </si>
  <si>
    <t>ANBC INC</t>
  </si>
  <si>
    <t>SYUP US Equity</t>
  </si>
  <si>
    <t>AGENNIX AG</t>
  </si>
  <si>
    <t>AGX GR Equity</t>
  </si>
  <si>
    <t>NUTRITIONAL HOLD</t>
  </si>
  <si>
    <t>NUT SJ Equity</t>
  </si>
  <si>
    <t>STRATA SKIN SCIE</t>
  </si>
  <si>
    <t>SSKN US Equity</t>
  </si>
  <si>
    <t>OXIS INTL INC</t>
  </si>
  <si>
    <t>OXIS US Equity</t>
  </si>
  <si>
    <t>MAKERS LABS LTD</t>
  </si>
  <si>
    <t>MAKR IN Equity</t>
  </si>
  <si>
    <t>INTRAVENOUS INFU</t>
  </si>
  <si>
    <t>IIL GN Equity</t>
  </si>
  <si>
    <t>AVEXA LTD</t>
  </si>
  <si>
    <t>AVX AU Equity</t>
  </si>
  <si>
    <t>TRUE LEAF MEDICI</t>
  </si>
  <si>
    <t>MJ CN Equity</t>
  </si>
  <si>
    <t>STAR PHARMACEUTI</t>
  </si>
  <si>
    <t>STP SP Equity</t>
  </si>
  <si>
    <t>MEDICAL PACKAGIN</t>
  </si>
  <si>
    <t>MEPA EY Equity</t>
  </si>
  <si>
    <t>INMED PHARMACEUT</t>
  </si>
  <si>
    <t>IN CN Equity</t>
  </si>
  <si>
    <t>PHOTOMEDEX INC</t>
  </si>
  <si>
    <t>PHMD US Equity</t>
  </si>
  <si>
    <t>PRECISION OPTICS</t>
  </si>
  <si>
    <t>PEYE US Equity</t>
  </si>
  <si>
    <t>MILLENNIUM PHARM</t>
  </si>
  <si>
    <t>SDPC IJ Equity</t>
  </si>
  <si>
    <t>GODAVARI DRUGS</t>
  </si>
  <si>
    <t>GDR IN Equity</t>
  </si>
  <si>
    <t>MEDINOVA DIAGNOS</t>
  </si>
  <si>
    <t>MDVD IN Equity</t>
  </si>
  <si>
    <t>AYRTON DRUG MANU</t>
  </si>
  <si>
    <t>AYRTN GN Equity</t>
  </si>
  <si>
    <t>SINGHE HOSPITALS</t>
  </si>
  <si>
    <t>SINH SL Equity</t>
  </si>
  <si>
    <t>NABLUS SURGICAL</t>
  </si>
  <si>
    <t>NSC PS Equity</t>
  </si>
  <si>
    <t>NEXSTIM OYJ</t>
  </si>
  <si>
    <t>NXTMH FH Equity</t>
  </si>
  <si>
    <t>ALPHAHELIX MOLEC</t>
  </si>
  <si>
    <t>ALPH SS Equity</t>
  </si>
  <si>
    <t>MEDIBIC GROUP</t>
  </si>
  <si>
    <t>2369 JP Equity</t>
  </si>
  <si>
    <t>EKOCORP PLC</t>
  </si>
  <si>
    <t>EKOCORP NL Equity</t>
  </si>
  <si>
    <t>SIGNAL GENETICS</t>
  </si>
  <si>
    <t>SGNL US Equity</t>
  </si>
  <si>
    <t>ADDVISE GROUP AB</t>
  </si>
  <si>
    <t>ADDVA SS Equity</t>
  </si>
  <si>
    <t>UNION DIAGNOSTIC</t>
  </si>
  <si>
    <t>UNIONDAC NL Equity</t>
  </si>
  <si>
    <t>PARABOLIC DRUGS</t>
  </si>
  <si>
    <t>PDL IN Equity</t>
  </si>
  <si>
    <t>AGILITY HEALTH I</t>
  </si>
  <si>
    <t>AHI CN Equity</t>
  </si>
  <si>
    <t>QUEST PHARMATECH</t>
  </si>
  <si>
    <t>QPT CN Equity</t>
  </si>
  <si>
    <t>PHARMACOLOG I UP</t>
  </si>
  <si>
    <t>PHLOG SS Equity</t>
  </si>
  <si>
    <t>VIVO BIO TECH</t>
  </si>
  <si>
    <t>VIVO IN Equity</t>
  </si>
  <si>
    <t>VIGIL HEALTH SOL</t>
  </si>
  <si>
    <t>VGL CN Equity</t>
  </si>
  <si>
    <t>INSPYR THERAPEUT</t>
  </si>
  <si>
    <t>NSPX US Equity</t>
  </si>
  <si>
    <t>ZHENG YANG BIO</t>
  </si>
  <si>
    <t>4734 TT Equity</t>
  </si>
  <si>
    <t>DA NANG PHARM</t>
  </si>
  <si>
    <t>DDN VN Equity</t>
  </si>
  <si>
    <t>KONTIGO CARE AB</t>
  </si>
  <si>
    <t>KONT SS Equity</t>
  </si>
  <si>
    <t>VERITAS PHARMA I</t>
  </si>
  <si>
    <t>VRT CN Equity</t>
  </si>
  <si>
    <t>SERODUS ASA</t>
  </si>
  <si>
    <t>SER NO Equity</t>
  </si>
  <si>
    <t>SPECTRACURE AB</t>
  </si>
  <si>
    <t>SPEC SS Equity</t>
  </si>
  <si>
    <t>ANTISENSE THERAP</t>
  </si>
  <si>
    <t>ANP AU Equity</t>
  </si>
  <si>
    <t>MANALTO LTD</t>
  </si>
  <si>
    <t>MTL AU Equity</t>
  </si>
  <si>
    <t>DELCATH SYSTEMS</t>
  </si>
  <si>
    <t>DCTH US Equity</t>
  </si>
  <si>
    <t>DANAMECO MEDICAL</t>
  </si>
  <si>
    <t>DNM VN Equity</t>
  </si>
  <si>
    <t>LOTUS EYE CARE H</t>
  </si>
  <si>
    <t>LECH IN Equity</t>
  </si>
  <si>
    <t>PYRIDAM FARMA</t>
  </si>
  <si>
    <t>PYFA IJ Equity</t>
  </si>
  <si>
    <t>DENTWARE SCANDIN</t>
  </si>
  <si>
    <t>DENT SS Equity</t>
  </si>
  <si>
    <t>CONCORD DRUGS LT</t>
  </si>
  <si>
    <t>CODR IN Equity</t>
  </si>
  <si>
    <t>MEMPHIS PHARMACE</t>
  </si>
  <si>
    <t>MPCI EY Equity</t>
  </si>
  <si>
    <t>INTERNATIONAL ST</t>
  </si>
  <si>
    <t>ISCO US Equity</t>
  </si>
  <si>
    <t>TAURIGA SCIENCES</t>
  </si>
  <si>
    <t>TAUG US Equity</t>
  </si>
  <si>
    <t>PHARMAUST LTD</t>
  </si>
  <si>
    <t>PAA AU Equity</t>
  </si>
  <si>
    <t>LIFEASSAYS-B SHS</t>
  </si>
  <si>
    <t>LIFEB SS Equity</t>
  </si>
  <si>
    <t>NATIONAL DAY PHA</t>
  </si>
  <si>
    <t>NDP VN Equity</t>
  </si>
  <si>
    <t>SEYITLER KIMYA S</t>
  </si>
  <si>
    <t>SEYKM TI Equity</t>
  </si>
  <si>
    <t>VALIRX PLC</t>
  </si>
  <si>
    <t>VAL LN Equity</t>
  </si>
  <si>
    <t>ORTIVUS AB-B</t>
  </si>
  <si>
    <t>ORTIB SS Equity</t>
  </si>
  <si>
    <t>ARAB CENTER PHAR</t>
  </si>
  <si>
    <t>APHC JR Equity</t>
  </si>
  <si>
    <t>AMECO MEDICAL IN</t>
  </si>
  <si>
    <t>AMEC EY Equity</t>
  </si>
  <si>
    <t>ROI LAND INVESTM</t>
  </si>
  <si>
    <t>ROII US Equity</t>
  </si>
  <si>
    <t>ACCUREXA INC</t>
  </si>
  <si>
    <t>ACXA US Equity</t>
  </si>
  <si>
    <t>EVEREST ORGANICS</t>
  </si>
  <si>
    <t>EO IN Equity</t>
  </si>
  <si>
    <t>ZYNEX INC</t>
  </si>
  <si>
    <t>ZYXI US Equity</t>
  </si>
  <si>
    <t>OPTISCAN IMA LTD</t>
  </si>
  <si>
    <t>OIL AU Equity</t>
  </si>
  <si>
    <t>COMBIMATRIX CORP</t>
  </si>
  <si>
    <t>CBMX US Equity</t>
  </si>
  <si>
    <t>KILITCH DRUGS</t>
  </si>
  <si>
    <t>KILD IN Equity</t>
  </si>
  <si>
    <t>HERANTIS PHARMA</t>
  </si>
  <si>
    <t>HRTIS FH Equity</t>
  </si>
  <si>
    <t>GENEREX BIOTECH</t>
  </si>
  <si>
    <t>GNBT US Equity</t>
  </si>
  <si>
    <t>BDH INDUSTRIES</t>
  </si>
  <si>
    <t>BDHI IN Equity</t>
  </si>
  <si>
    <t>GKB OPTHALMICS L</t>
  </si>
  <si>
    <t>GKB IN Equity</t>
  </si>
  <si>
    <t>TYSON BIORESEARC</t>
  </si>
  <si>
    <t>4134 TT Equity</t>
  </si>
  <si>
    <t>ALLEGRA ORTHOPAE</t>
  </si>
  <si>
    <t>AMT AU Equity</t>
  </si>
  <si>
    <t>PHARMALUNDENSIS</t>
  </si>
  <si>
    <t>PHAL SS Equity</t>
  </si>
  <si>
    <t>INTL CO FOR MED</t>
  </si>
  <si>
    <t>ICMI JR Equity</t>
  </si>
  <si>
    <t>TRANSGENOMIC INC</t>
  </si>
  <si>
    <t>TBIO US Equity</t>
  </si>
  <si>
    <t>PACIFIC HEALTH</t>
  </si>
  <si>
    <t>PFHO US Equity</t>
  </si>
  <si>
    <t>PANCHSHEEL ORGAN</t>
  </si>
  <si>
    <t>PSO IN Equity</t>
  </si>
  <si>
    <t>FANTASY NETWORK</t>
  </si>
  <si>
    <t>FNTS IT Equity</t>
  </si>
  <si>
    <t>CRYOSITE LTD</t>
  </si>
  <si>
    <t>CTE AU Equity</t>
  </si>
  <si>
    <t>CELESTIAL BIOLAB</t>
  </si>
  <si>
    <t>CBIO IN Equity</t>
  </si>
  <si>
    <t>GENOMED SA</t>
  </si>
  <si>
    <t>GEN PW Equity</t>
  </si>
  <si>
    <t>NANOLOGIX INC</t>
  </si>
  <si>
    <t>NNLX US Equity</t>
  </si>
  <si>
    <t>BALINCAN USA INC</t>
  </si>
  <si>
    <t>BCNN US Equity</t>
  </si>
  <si>
    <t>BEN TRE PHARMACE</t>
  </si>
  <si>
    <t>DBT VN Equity</t>
  </si>
  <si>
    <t>BOSTON THERAPEUT</t>
  </si>
  <si>
    <t>BTHE US Equity</t>
  </si>
  <si>
    <t>AMBALAL SARABHAI</t>
  </si>
  <si>
    <t>SARA IN Equity</t>
  </si>
  <si>
    <t>DYNATRONICS CORP</t>
  </si>
  <si>
    <t>DYNT US Equity</t>
  </si>
  <si>
    <t>SOLEGREEN LTD</t>
  </si>
  <si>
    <t>SLGN IT Equity</t>
  </si>
  <si>
    <t>AURORA SPINE COR</t>
  </si>
  <si>
    <t>ASG CN Equity</t>
  </si>
  <si>
    <t>INTERCURE LTD</t>
  </si>
  <si>
    <t>INCR IT Equity</t>
  </si>
  <si>
    <t>HEMACARE CORP</t>
  </si>
  <si>
    <t>HEMA US Equity</t>
  </si>
  <si>
    <t>FIDSON HEALTHCAR</t>
  </si>
  <si>
    <t>FIDSON NL Equity</t>
  </si>
  <si>
    <t>MEDICAL COMPRESS</t>
  </si>
  <si>
    <t>MDCL IT Equity</t>
  </si>
  <si>
    <t>AMERICAN CANNABI</t>
  </si>
  <si>
    <t>AMMJ US Equity</t>
  </si>
  <si>
    <t>VANC PHARMACEUTI</t>
  </si>
  <si>
    <t>NPH CN Equity</t>
  </si>
  <si>
    <t>APOSENSE LTD</t>
  </si>
  <si>
    <t>APOS IT Equity</t>
  </si>
  <si>
    <t>ANNICA HOLDINGS</t>
  </si>
  <si>
    <t>AHL SP Equity</t>
  </si>
  <si>
    <t>HEALTH DISCOVERY</t>
  </si>
  <si>
    <t>HDVY US Equity</t>
  </si>
  <si>
    <t>NANOREPRO AG</t>
  </si>
  <si>
    <t>NN6 GR Equity</t>
  </si>
  <si>
    <t>FLUOROPHARMA MED</t>
  </si>
  <si>
    <t>FPMI US Equity</t>
  </si>
  <si>
    <t>MEDICAL AUSTRALI</t>
  </si>
  <si>
    <t>MLA AU Equity</t>
  </si>
  <si>
    <t>NEXGENRX INC</t>
  </si>
  <si>
    <t>NXG CN Equity</t>
  </si>
  <si>
    <t>IMAGING DYNAMICS</t>
  </si>
  <si>
    <t>IDL CN Equity</t>
  </si>
  <si>
    <t>ENTEROMEDICS INC</t>
  </si>
  <si>
    <t>ETRM US Equity</t>
  </si>
  <si>
    <t>AGENIX LTD</t>
  </si>
  <si>
    <t>AGX AU Equity</t>
  </si>
  <si>
    <t>NATURAL CAPSULES</t>
  </si>
  <si>
    <t>NTCP IN Equity</t>
  </si>
  <si>
    <t>HELIX BIOMEDIX</t>
  </si>
  <si>
    <t>HXBM US Equity</t>
  </si>
  <si>
    <t>VISTA PHARMA LTD</t>
  </si>
  <si>
    <t>VSP IN Equity</t>
  </si>
  <si>
    <t>GESUNDHEITSWELT</t>
  </si>
  <si>
    <t>JTH GR Equity</t>
  </si>
  <si>
    <t>NANEXA AB</t>
  </si>
  <si>
    <t>NANEXA SS Equity</t>
  </si>
  <si>
    <t>PEXA AB</t>
  </si>
  <si>
    <t>PEXA SS Equity</t>
  </si>
  <si>
    <t>SOCIETE DES INDU</t>
  </si>
  <si>
    <t>SIPHA TU Equity</t>
  </si>
  <si>
    <t>INSTITUT DR SIMO</t>
  </si>
  <si>
    <t>INSM ME Equity</t>
  </si>
  <si>
    <t>BIOMEDLUB</t>
  </si>
  <si>
    <t>BGD PW Equity</t>
  </si>
  <si>
    <t>GLOBAL PHARMATEC</t>
  </si>
  <si>
    <t>GBLP US Equity</t>
  </si>
  <si>
    <t>ECHO THERAPEUTIC</t>
  </si>
  <si>
    <t>ECTE US Equity</t>
  </si>
  <si>
    <t>BREATHTEC BIOMED</t>
  </si>
  <si>
    <t>BTH CN Equity</t>
  </si>
  <si>
    <t>BAFNA PHARMA LTD</t>
  </si>
  <si>
    <t>BFNA IN Equity</t>
  </si>
  <si>
    <t>NEUROMETRIX INC</t>
  </si>
  <si>
    <t>NURO US Equity</t>
  </si>
  <si>
    <t>INNO-GENE SA</t>
  </si>
  <si>
    <t>IGN PW Equity</t>
  </si>
  <si>
    <t>HEMOSTEMIX INC</t>
  </si>
  <si>
    <t>HEM CN Equity</t>
  </si>
  <si>
    <t>BIOSTAR PHARMACE</t>
  </si>
  <si>
    <t>BSPM US Equity</t>
  </si>
  <si>
    <t>LPATH INC-CL A</t>
  </si>
  <si>
    <t>LPTN US Equity</t>
  </si>
  <si>
    <t>MEDIROX AB-A SHS</t>
  </si>
  <si>
    <t>MROXA SS Equity</t>
  </si>
  <si>
    <t>ACTIVISTIC LTD</t>
  </si>
  <si>
    <t>ACU AU Equity</t>
  </si>
  <si>
    <t>KIWA BIO-TECH PR</t>
  </si>
  <si>
    <t>KWBT US Equity</t>
  </si>
  <si>
    <t>PIVOT PHARMACEUT</t>
  </si>
  <si>
    <t>PVOTF US Equity</t>
  </si>
  <si>
    <t>CANNABIX TECHNOL</t>
  </si>
  <si>
    <t>BLO CN Equity</t>
  </si>
  <si>
    <t>MEDICAL DISPOSAB</t>
  </si>
  <si>
    <t>MDS JA Equity</t>
  </si>
  <si>
    <t>FUJI GLASS CO</t>
  </si>
  <si>
    <t>5212 JP Equity</t>
  </si>
  <si>
    <t>DA VINCI LUXURY</t>
  </si>
  <si>
    <t>OJX GR Equity</t>
  </si>
  <si>
    <t>FOCUS POINT</t>
  </si>
  <si>
    <t>FPHB MK Equity</t>
  </si>
  <si>
    <t>EMOTRA AB</t>
  </si>
  <si>
    <t>EMOT SS Equity</t>
  </si>
  <si>
    <t>PHARMESIS INTL</t>
  </si>
  <si>
    <t>PHM SP Equity</t>
  </si>
  <si>
    <t>THERAPIX BIO</t>
  </si>
  <si>
    <t>THXBY IT Equity</t>
  </si>
  <si>
    <t>NASCENT BIOTECH</t>
  </si>
  <si>
    <t>NBIO US Equity</t>
  </si>
  <si>
    <t>REX BIONICS PLC</t>
  </si>
  <si>
    <t>RXB LN Equity</t>
  </si>
  <si>
    <t>BLM</t>
  </si>
  <si>
    <t>BML PW Equity</t>
  </si>
  <si>
    <t>MEDIRATT AB-B</t>
  </si>
  <si>
    <t>MEDRB SS Equity</t>
  </si>
  <si>
    <t>IDEAL OPTICS</t>
  </si>
  <si>
    <t>IDO IN Equity</t>
  </si>
  <si>
    <t>PANACEA GLOBAL I</t>
  </si>
  <si>
    <t>PANG US Equity</t>
  </si>
  <si>
    <t>TRITIONAL HIGH I</t>
  </si>
  <si>
    <t>EAT CN Equity</t>
  </si>
  <si>
    <t>IXICO PLC</t>
  </si>
  <si>
    <t>IXI LN Equity</t>
  </si>
  <si>
    <t>LED MEDICAL DIAG</t>
  </si>
  <si>
    <t>LMD CN Equity</t>
  </si>
  <si>
    <t>RESPONSE BIOMED</t>
  </si>
  <si>
    <t>RBM CN Equity</t>
  </si>
  <si>
    <t>NEUROSEARCH AS</t>
  </si>
  <si>
    <t>NEUR DC Equity</t>
  </si>
  <si>
    <t>ORASOLV AB</t>
  </si>
  <si>
    <t>OS SS Equity</t>
  </si>
  <si>
    <t>TOLERANZIA AB</t>
  </si>
  <si>
    <t>TOL SS Equity</t>
  </si>
  <si>
    <t>MERCURY LABORATO</t>
  </si>
  <si>
    <t>MELL IN Equity</t>
  </si>
  <si>
    <t>RESONANCE HEALTH</t>
  </si>
  <si>
    <t>RHT AU Equity</t>
  </si>
  <si>
    <t>SEMLER SCIENTIFI</t>
  </si>
  <si>
    <t>SMLR US Equity</t>
  </si>
  <si>
    <t>FOLLICUM AB</t>
  </si>
  <si>
    <t>FOLLI SS Equity</t>
  </si>
  <si>
    <t>RACE ONCOLOGY LT</t>
  </si>
  <si>
    <t>RAC AU Equity</t>
  </si>
  <si>
    <t>TENSALL BIO-TECH</t>
  </si>
  <si>
    <t>4135 TT Equity</t>
  </si>
  <si>
    <t>PROTEOMICS INTER</t>
  </si>
  <si>
    <t>PIQ AU Equity</t>
  </si>
  <si>
    <t>PROSTALUND AB</t>
  </si>
  <si>
    <t>PLUN SS Equity</t>
  </si>
  <si>
    <t>DR CHIP BIOTECHN</t>
  </si>
  <si>
    <t>4131 TT Equity</t>
  </si>
  <si>
    <t>METROPOLIS SA</t>
  </si>
  <si>
    <t>MRS PW Equity</t>
  </si>
  <si>
    <t>BIOANALYTICAL SY</t>
  </si>
  <si>
    <t>BASI US Equity</t>
  </si>
  <si>
    <t>PCI BIOTECH</t>
  </si>
  <si>
    <t>PCIB NO Equity</t>
  </si>
  <si>
    <t>BIOLIGHT LIFE SC</t>
  </si>
  <si>
    <t>BOLT IT Equity</t>
  </si>
  <si>
    <t>NANOLOGICA AB</t>
  </si>
  <si>
    <t>NICA SS Equity</t>
  </si>
  <si>
    <t>CENTRAL PHARMARC</t>
  </si>
  <si>
    <t>DP3 VN Equity</t>
  </si>
  <si>
    <t>BC INSTITUT DD Z</t>
  </si>
  <si>
    <t>BCINRA CZ Equity</t>
  </si>
  <si>
    <t>COMBIGENE AB</t>
  </si>
  <si>
    <t>COMBI SS Equity</t>
  </si>
  <si>
    <t>WIDECELLS GROUP</t>
  </si>
  <si>
    <t>WDC LN Equity</t>
  </si>
  <si>
    <t>ZTC BANJA VRUICA</t>
  </si>
  <si>
    <t>BVRURA BK Equity</t>
  </si>
  <si>
    <t>FERVENT SYNERGIE</t>
  </si>
  <si>
    <t>FPSL IN Equity</t>
  </si>
  <si>
    <t>EL-NILE CO. FOR</t>
  </si>
  <si>
    <t>NIPH EY Equity</t>
  </si>
  <si>
    <t>CLINE SCIENTIFIC</t>
  </si>
  <si>
    <t>CLINEB SS Equity</t>
  </si>
  <si>
    <t>RENNOVA HEALTH I</t>
  </si>
  <si>
    <t>RNVA US Equity</t>
  </si>
  <si>
    <t>ELEMENT LIFESTYL</t>
  </si>
  <si>
    <t>ELM CN Equity</t>
  </si>
  <si>
    <t>BOHAI PHARMACEUT</t>
  </si>
  <si>
    <t>BOPH US Equity</t>
  </si>
  <si>
    <t>CHINA PHARMA HOL</t>
  </si>
  <si>
    <t>CPHI US Equity</t>
  </si>
  <si>
    <t>DNIB UNWIND INC</t>
  </si>
  <si>
    <t>BINDQ US Equity</t>
  </si>
  <si>
    <t>DOXA AB</t>
  </si>
  <si>
    <t>DOXA SS Equity</t>
  </si>
  <si>
    <t>ENUMERAL BIOMEDI</t>
  </si>
  <si>
    <t>ENUM US Equity</t>
  </si>
  <si>
    <t>APTAHEM AB</t>
  </si>
  <si>
    <t>APTA SS Equity</t>
  </si>
  <si>
    <t>IDL BIOTECH-B SH</t>
  </si>
  <si>
    <t>IDLB SS Equity</t>
  </si>
  <si>
    <t>SABAA INTERNATIO</t>
  </si>
  <si>
    <t>SIPC EY Equity</t>
  </si>
  <si>
    <t>CERENO SCIENTIFI</t>
  </si>
  <si>
    <t>CRNOB SS Equity</t>
  </si>
  <si>
    <t>KERALA AYURVEDA</t>
  </si>
  <si>
    <t>KERL IN Equity</t>
  </si>
  <si>
    <t>CIPAN</t>
  </si>
  <si>
    <t>CPN PL Equity</t>
  </si>
  <si>
    <t>AXIM BIOTECHNOLO</t>
  </si>
  <si>
    <t>AXIM US Equity</t>
  </si>
  <si>
    <t>CYXONE AB</t>
  </si>
  <si>
    <t>CYXO SS Equity</t>
  </si>
  <si>
    <t>BENITEC BIOPHAR</t>
  </si>
  <si>
    <t>BLT AU Equity</t>
  </si>
  <si>
    <t>DR. DATSON'S LAB</t>
  </si>
  <si>
    <t>DDLL IN Equity</t>
  </si>
  <si>
    <t>ISENTRIC LTD</t>
  </si>
  <si>
    <t>ICU AU Equity</t>
  </si>
  <si>
    <t>SCANDIDOS AB</t>
  </si>
  <si>
    <t>SDOS SS Equity</t>
  </si>
  <si>
    <t>ALPA LAB</t>
  </si>
  <si>
    <t>ALPA IN Equity</t>
  </si>
  <si>
    <t>OPHTHALIX INC</t>
  </si>
  <si>
    <t>OPLI US Equity</t>
  </si>
  <si>
    <t>LAM DONG PHARMAC</t>
  </si>
  <si>
    <t>LDP VN Equity</t>
  </si>
  <si>
    <t>GUJARAT THEMIS</t>
  </si>
  <si>
    <t>GTB IN Equity</t>
  </si>
  <si>
    <t>PROPANC HEALTH G</t>
  </si>
  <si>
    <t>PPCH US Equity</t>
  </si>
  <si>
    <t>LACTOSE INDIA</t>
  </si>
  <si>
    <t>LACT IN Equity</t>
  </si>
  <si>
    <t>BIOMEDICAL AND R</t>
  </si>
  <si>
    <t>DOCHO GA Equity</t>
  </si>
  <si>
    <t>NOXOPHARM LTD</t>
  </si>
  <si>
    <t>NOX AU Equity</t>
  </si>
  <si>
    <t>RENT.COM.AU LTD</t>
  </si>
  <si>
    <t>RNT AU Equity</t>
  </si>
  <si>
    <t>BOTANIX PHARMACE</t>
  </si>
  <si>
    <t>BOT AU Equity</t>
  </si>
  <si>
    <t>MEDIGUS LTD</t>
  </si>
  <si>
    <t>MDGS IT Equity</t>
  </si>
  <si>
    <t>LIBRA INFUSIONS</t>
  </si>
  <si>
    <t>LIBRAP BD Equity</t>
  </si>
  <si>
    <t>PRESSURE BIOSCIE</t>
  </si>
  <si>
    <t>PBIO US Equity</t>
  </si>
  <si>
    <t>AMERICAN CRYOSTE</t>
  </si>
  <si>
    <t>CRYO US Equity</t>
  </si>
  <si>
    <t>ADM TRONICS UNL</t>
  </si>
  <si>
    <t>ADMT US Equity</t>
  </si>
  <si>
    <t>NON-INVAS MONITR</t>
  </si>
  <si>
    <t>NIMU US Equity</t>
  </si>
  <si>
    <t>RESPIRERX PHARMA</t>
  </si>
  <si>
    <t>RSPID US Equity</t>
  </si>
  <si>
    <t>AAREY DRUGS &amp; PH</t>
  </si>
  <si>
    <t>AD IN Equity</t>
  </si>
  <si>
    <t>GENOWAY SA</t>
  </si>
  <si>
    <t>ALGEN FP Equity</t>
  </si>
  <si>
    <t>MICROPOS MEDICAL</t>
  </si>
  <si>
    <t>MPOS SS Equity</t>
  </si>
  <si>
    <t>SUNLINK HEALTH</t>
  </si>
  <si>
    <t>SSY US Equity</t>
  </si>
  <si>
    <t>SCIENTIFIC DIGIT</t>
  </si>
  <si>
    <t>SDI LN Equity</t>
  </si>
  <si>
    <t>RECCE LTD</t>
  </si>
  <si>
    <t>RCE AU Equity</t>
  </si>
  <si>
    <t>XINTELA AB</t>
  </si>
  <si>
    <t>XINT SS Equity</t>
  </si>
  <si>
    <t>ELDER PHARMACEUT</t>
  </si>
  <si>
    <t>ELDP IN Equity</t>
  </si>
  <si>
    <t>MEDITE CANCER DI</t>
  </si>
  <si>
    <t>MDIT US Equity</t>
  </si>
  <si>
    <t>MALAYSIAN GENOMI</t>
  </si>
  <si>
    <t>MGRC MK Equity</t>
  </si>
  <si>
    <t>VIMEDIMEX MEDI-P</t>
  </si>
  <si>
    <t>VMD VN Equity</t>
  </si>
  <si>
    <t>RHINOMED LTD</t>
  </si>
  <si>
    <t>RNO AU Equity</t>
  </si>
  <si>
    <t>BIOCANCELL LTD</t>
  </si>
  <si>
    <t>BICL IT Equity</t>
  </si>
  <si>
    <t>AEQUUS PHARMACEU</t>
  </si>
  <si>
    <t>AQS CN Equity</t>
  </si>
  <si>
    <t>CAMSON SEEDS LTD</t>
  </si>
  <si>
    <t>CAMSD IN Equity</t>
  </si>
  <si>
    <t>IMUGENE LTD</t>
  </si>
  <si>
    <t>IMU AU Equity</t>
  </si>
  <si>
    <t>KAWAMOTO CORP</t>
  </si>
  <si>
    <t>3604 JP Equity</t>
  </si>
  <si>
    <t>ALZINOVA AB</t>
  </si>
  <si>
    <t>ALZ SS Equity</t>
  </si>
  <si>
    <t>BELLUS HEALTH IN</t>
  </si>
  <si>
    <t>BLU CN Equity</t>
  </si>
  <si>
    <t>GENVEC INC</t>
  </si>
  <si>
    <t>GNVC US Equity</t>
  </si>
  <si>
    <t>ROKA BIOSCIENCE</t>
  </si>
  <si>
    <t>ROKA US Equity</t>
  </si>
  <si>
    <t>ARRHYTHMIA RESCH</t>
  </si>
  <si>
    <t>HRT US Equity</t>
  </si>
  <si>
    <t>LIFESTYLE DELIVE</t>
  </si>
  <si>
    <t>LDS CN Equity</t>
  </si>
  <si>
    <t>HOOPER HOLMES</t>
  </si>
  <si>
    <t>HH US Equity</t>
  </si>
  <si>
    <t>CURASAN AG</t>
  </si>
  <si>
    <t>CUR GR Equity</t>
  </si>
  <si>
    <t>MEDX HEALTH CORP</t>
  </si>
  <si>
    <t>MDX CN Equity</t>
  </si>
  <si>
    <t>BIOMMUNE TECHNOL</t>
  </si>
  <si>
    <t>IMU CN Equity</t>
  </si>
  <si>
    <t>CARBYLAN THERAPE</t>
  </si>
  <si>
    <t>CBYL US Equity</t>
  </si>
  <si>
    <t>BHARAT IMMUN &amp;BI</t>
  </si>
  <si>
    <t>BIMB IN Equity</t>
  </si>
  <si>
    <t>BIOTRON LTD</t>
  </si>
  <si>
    <t>BIT AU Equity</t>
  </si>
  <si>
    <t>VIGMED HOLDING A</t>
  </si>
  <si>
    <t>VIG SS Equity</t>
  </si>
  <si>
    <t>BIONDVAX PHARMAC</t>
  </si>
  <si>
    <t>BVXV IT Equity</t>
  </si>
  <si>
    <t>FIT BIOTECH OY</t>
  </si>
  <si>
    <t>FITBIO FH Equity</t>
  </si>
  <si>
    <t>PARENTERAL DRUGS</t>
  </si>
  <si>
    <t>PDI IN Equity</t>
  </si>
  <si>
    <t>GLORY BIOTECH CO</t>
  </si>
  <si>
    <t>4187 TT Equity</t>
  </si>
  <si>
    <t>MEDAPHOR GROUP P</t>
  </si>
  <si>
    <t>MED LN Equity</t>
  </si>
  <si>
    <t>ZENICOR MEDICAL</t>
  </si>
  <si>
    <t>ZENI SS Equity</t>
  </si>
  <si>
    <t>ZOSANO PHARMA CO</t>
  </si>
  <si>
    <t>ZSAN US Equity</t>
  </si>
  <si>
    <t>RITTER PHARMACEU</t>
  </si>
  <si>
    <t>RTTR US Equity</t>
  </si>
  <si>
    <t>EPS BIO TECHNOLO</t>
  </si>
  <si>
    <t>4183 TT Equity</t>
  </si>
  <si>
    <t>ALLIUM MEDICAL S</t>
  </si>
  <si>
    <t>ALMD IT Equity</t>
  </si>
  <si>
    <t>DR AGARWALS EYE</t>
  </si>
  <si>
    <t>DAEH IN Equity</t>
  </si>
  <si>
    <t>CARE SERVICE</t>
  </si>
  <si>
    <t>2425 JP Equity</t>
  </si>
  <si>
    <t>STEREOTAXIS INC</t>
  </si>
  <si>
    <t>STXS US Equity</t>
  </si>
  <si>
    <t>JAGUAR ANIMAL HE</t>
  </si>
  <si>
    <t>JAGX US Equity</t>
  </si>
  <si>
    <t>HIKARI HEIGHTS-V</t>
  </si>
  <si>
    <t>2137 JP Equity</t>
  </si>
  <si>
    <t>PROTOKINETIX INC</t>
  </si>
  <si>
    <t>PKTX US Equity</t>
  </si>
  <si>
    <t>WANBURY LTD</t>
  </si>
  <si>
    <t>WANB IN Equity</t>
  </si>
  <si>
    <t>ANTIBE THERAPEUT</t>
  </si>
  <si>
    <t>ATE CN Equity</t>
  </si>
  <si>
    <t>CORLINE BIOMEDIC</t>
  </si>
  <si>
    <t>CLBIO SS Equity</t>
  </si>
  <si>
    <t>SUNIL HEALTCARE</t>
  </si>
  <si>
    <t>SSYN IN Equity</t>
  </si>
  <si>
    <t>SALVARX GROUP PL</t>
  </si>
  <si>
    <t>SALV LN Equity</t>
  </si>
  <si>
    <t>SCANDINAVIAN REA</t>
  </si>
  <si>
    <t>HEART SS Equity</t>
  </si>
  <si>
    <t>RXI PHARMACEUTIC</t>
  </si>
  <si>
    <t>RXII US Equity</t>
  </si>
  <si>
    <t>GENERA BIOSYSTEM</t>
  </si>
  <si>
    <t>GBI AU Equity</t>
  </si>
  <si>
    <t>AMP BIOSIMILARS</t>
  </si>
  <si>
    <t>1YA GR Equity</t>
  </si>
  <si>
    <t>EPICORE BIONET</t>
  </si>
  <si>
    <t>EBN CN Equity</t>
  </si>
  <si>
    <t>XTANT MEDICAL HO</t>
  </si>
  <si>
    <t>XTNT US Equity</t>
  </si>
  <si>
    <t>DENIS CHEM LAB L</t>
  </si>
  <si>
    <t>DENC IN Equity</t>
  </si>
  <si>
    <t>LBT INNOVATIONS</t>
  </si>
  <si>
    <t>LBT AU Equity</t>
  </si>
  <si>
    <t>PREMIER DIVERSIF</t>
  </si>
  <si>
    <t>PDH CN Equity</t>
  </si>
  <si>
    <t>GENOVIS AB</t>
  </si>
  <si>
    <t>GENO SS Equity</t>
  </si>
  <si>
    <t>NEURON BIO SA</t>
  </si>
  <si>
    <t>NEU SM Equity</t>
  </si>
  <si>
    <t>UNIPHARM AD-SOFI</t>
  </si>
  <si>
    <t>59X BU Equity</t>
  </si>
  <si>
    <t>NATIONAL PHARM</t>
  </si>
  <si>
    <t>NPMI OM Equity</t>
  </si>
  <si>
    <t>ERGORESEARCH LTD</t>
  </si>
  <si>
    <t>ERG CN Equity</t>
  </si>
  <si>
    <t>ETROPAL AD-ETROP</t>
  </si>
  <si>
    <t>5EO BU Equity</t>
  </si>
  <si>
    <t>JAGSONPAL PHARM</t>
  </si>
  <si>
    <t>JGPH IN Equity</t>
  </si>
  <si>
    <t>HUMORIGIN BIOTEC</t>
  </si>
  <si>
    <t>6487 TT Equity</t>
  </si>
  <si>
    <t>GENNEX LABS LTD</t>
  </si>
  <si>
    <t>GLL IN Equity</t>
  </si>
  <si>
    <t>XTL BIOPHARM LTD</t>
  </si>
  <si>
    <t>XTLB IT Equity</t>
  </si>
  <si>
    <t>VISGENEER INC</t>
  </si>
  <si>
    <t>4197 TT Equity</t>
  </si>
  <si>
    <t>NANOVIBRONIX INC</t>
  </si>
  <si>
    <t>NAOV US Equity</t>
  </si>
  <si>
    <t>DANDRIT BIOTECH</t>
  </si>
  <si>
    <t>DDRT US Equity</t>
  </si>
  <si>
    <t>HATAY PHARMACEUT</t>
  </si>
  <si>
    <t>DHT VN Equity</t>
  </si>
  <si>
    <t>VENAXIS INC</t>
  </si>
  <si>
    <t>APPY US Equity</t>
  </si>
  <si>
    <t>INTEGRITY APPLIC</t>
  </si>
  <si>
    <t>IGAP US Equity</t>
  </si>
  <si>
    <t>LIDDS AB</t>
  </si>
  <si>
    <t>LIDDS SS Equity</t>
  </si>
  <si>
    <t>PROTEA BIOSCIENC</t>
  </si>
  <si>
    <t>PRGB US Equity</t>
  </si>
  <si>
    <t>SQI DIAGNOSTICS</t>
  </si>
  <si>
    <t>SQD CN Equity</t>
  </si>
  <si>
    <t>NAVAMEDIC</t>
  </si>
  <si>
    <t>NAVA NO Equity</t>
  </si>
  <si>
    <t>REPRO MEDSYSTEMS</t>
  </si>
  <si>
    <t>REPR US Equity</t>
  </si>
  <si>
    <t>MICROBIX BIOSYS</t>
  </si>
  <si>
    <t>MBX CN Equity</t>
  </si>
  <si>
    <t>NU-MED PLUS INC</t>
  </si>
  <si>
    <t>NUMD US Equity</t>
  </si>
  <si>
    <t>ESPERITE</t>
  </si>
  <si>
    <t>ESP NA Equity</t>
  </si>
  <si>
    <t>SPINEWAY</t>
  </si>
  <si>
    <t>ALSPW FP Equity</t>
  </si>
  <si>
    <t>SKYLINE MEDICAL</t>
  </si>
  <si>
    <t>SKLN US Equity</t>
  </si>
  <si>
    <t>BIO VIEW LTD</t>
  </si>
  <si>
    <t>BIOV IT Equity</t>
  </si>
  <si>
    <t>SAMORITA HOSPITA</t>
  </si>
  <si>
    <t>SAMORI BD Equity</t>
  </si>
  <si>
    <t>SUNSHINE HEART I</t>
  </si>
  <si>
    <t>SSH US Equity</t>
  </si>
  <si>
    <t>EIFEL-KLINIK AG</t>
  </si>
  <si>
    <t>EIF GR Equity</t>
  </si>
  <si>
    <t>CELLECTAR BIOSCI</t>
  </si>
  <si>
    <t>CLRB US Equity</t>
  </si>
  <si>
    <t>CRESCITA THERAPE</t>
  </si>
  <si>
    <t>CTX CN Equity</t>
  </si>
  <si>
    <t>BIOCEPT INC</t>
  </si>
  <si>
    <t>BIOC US Equity</t>
  </si>
  <si>
    <t>ITL LTD</t>
  </si>
  <si>
    <t>ITD AU Equity</t>
  </si>
  <si>
    <t>SURGICAL INNOVAT</t>
  </si>
  <si>
    <t>SUN LN Equity</t>
  </si>
  <si>
    <t>BIONATURIS - BIO</t>
  </si>
  <si>
    <t>BNT SM Equity</t>
  </si>
  <si>
    <t>ONCOGENEX PHARMA</t>
  </si>
  <si>
    <t>OGXI US Equity</t>
  </si>
  <si>
    <t>ANALYTICA LTD</t>
  </si>
  <si>
    <t>ALT AU Equity</t>
  </si>
  <si>
    <t>AMERICAN SHARED</t>
  </si>
  <si>
    <t>AMS US Equity</t>
  </si>
  <si>
    <t>GENEDRIVE PLC</t>
  </si>
  <si>
    <t>GDR LN Equity</t>
  </si>
  <si>
    <t>EYEGATE PHAR-</t>
  </si>
  <si>
    <t>EYEG US Equity</t>
  </si>
  <si>
    <t>IMAGEONE CO LTD</t>
  </si>
  <si>
    <t>2667 JP Equity</t>
  </si>
  <si>
    <t>SPAGO NANOMEDICA</t>
  </si>
  <si>
    <t>SPAG SS Equity</t>
  </si>
  <si>
    <t>CAREVIEW COMMUNI</t>
  </si>
  <si>
    <t>CRVW US Equity</t>
  </si>
  <si>
    <t>NEOTHETICS INC</t>
  </si>
  <si>
    <t>NEOT US Equity</t>
  </si>
  <si>
    <t>RACKWISE INC</t>
  </si>
  <si>
    <t>RACK US Equity</t>
  </si>
  <si>
    <t>PEDIAPHARM INC</t>
  </si>
  <si>
    <t>PDP CN Equity</t>
  </si>
  <si>
    <t>ATCOR MEDICAL</t>
  </si>
  <si>
    <t>ACG AU Equity</t>
  </si>
  <si>
    <t>MEDFIELD DIAGNOS</t>
  </si>
  <si>
    <t>MEDF SS Equity</t>
  </si>
  <si>
    <t>IMMUNOCELLULAR T</t>
  </si>
  <si>
    <t>IMUC US Equity</t>
  </si>
  <si>
    <t>CATALYST BIOSCIE</t>
  </si>
  <si>
    <t>CBIO US Equity</t>
  </si>
  <si>
    <t>CAPNIA INC</t>
  </si>
  <si>
    <t>CAPN US Equity</t>
  </si>
  <si>
    <t>IDOGEN ABB</t>
  </si>
  <si>
    <t>IDOGEN SS Equity</t>
  </si>
  <si>
    <t>VITA 34 AG</t>
  </si>
  <si>
    <t>V3V GR Equity</t>
  </si>
  <si>
    <t>MATEON THERAPEUT</t>
  </si>
  <si>
    <t>MATN US Equity</t>
  </si>
  <si>
    <t>PRESCIENT THERAP</t>
  </si>
  <si>
    <t>PTX AU Equity</t>
  </si>
  <si>
    <t>BRAIN RESOURCE</t>
  </si>
  <si>
    <t>BRC AU Equity</t>
  </si>
  <si>
    <t>HAMILTON THORNE</t>
  </si>
  <si>
    <t>HTL CN Equity</t>
  </si>
  <si>
    <t>JAP VIET MED INS</t>
  </si>
  <si>
    <t>JVC VN Equity</t>
  </si>
  <si>
    <t>LIDCO GROUP PLC</t>
  </si>
  <si>
    <t>LID LN Equity</t>
  </si>
  <si>
    <t>AMBEE PHARMACEUT</t>
  </si>
  <si>
    <t>AMBEEP BD Equity</t>
  </si>
  <si>
    <t>WATTANA KARNPAET</t>
  </si>
  <si>
    <t>NEW TB Equity</t>
  </si>
  <si>
    <t>OTI GREENTECH AG</t>
  </si>
  <si>
    <t>NSA GR Equity</t>
  </si>
  <si>
    <t>STERLING BIOTECH</t>
  </si>
  <si>
    <t>SLT IN Equity</t>
  </si>
  <si>
    <t>STEMCELLS INC</t>
  </si>
  <si>
    <t>STEM US Equity</t>
  </si>
  <si>
    <t>BURZYNSKI RESRCH</t>
  </si>
  <si>
    <t>BZYR US Equity</t>
  </si>
  <si>
    <t>ENZON PHARMACEUT</t>
  </si>
  <si>
    <t>ENZN US Equity</t>
  </si>
  <si>
    <t>RTA LABORATUVARL</t>
  </si>
  <si>
    <t>RTALB TI Equity</t>
  </si>
  <si>
    <t>DOUBLE BOND PH-B</t>
  </si>
  <si>
    <t>DBPB SS Equity</t>
  </si>
  <si>
    <t>REGEN BIOPHARMA</t>
  </si>
  <si>
    <t>RGBP US Equity</t>
  </si>
  <si>
    <t>NUTRAPLUS INDIA</t>
  </si>
  <si>
    <t>NTIN IN Equity</t>
  </si>
  <si>
    <t>A1M PHARMA AB</t>
  </si>
  <si>
    <t>A1M SS Equity</t>
  </si>
  <si>
    <t>DELIVRA CORP</t>
  </si>
  <si>
    <t>DVA CN Equity</t>
  </si>
  <si>
    <t>MIDDLE EAST PHAR</t>
  </si>
  <si>
    <t>MPHA JR Equity</t>
  </si>
  <si>
    <t>SNP GENETICS INC</t>
  </si>
  <si>
    <t>086460 KS Equity</t>
  </si>
  <si>
    <t>PIERREL SPA</t>
  </si>
  <si>
    <t>PRL IM Equity</t>
  </si>
  <si>
    <t>PROBIOTEC LTD</t>
  </si>
  <si>
    <t>PBP AU Equity</t>
  </si>
  <si>
    <t>AMPLIPHI BIOSCIE</t>
  </si>
  <si>
    <t>APHB US Equity</t>
  </si>
  <si>
    <t>DIMERIX LTD</t>
  </si>
  <si>
    <t>DXB AU Equity</t>
  </si>
  <si>
    <t>OCULUS INNOVATIV</t>
  </si>
  <si>
    <t>OCLS US Equity</t>
  </si>
  <si>
    <t>GENENEWS LTD</t>
  </si>
  <si>
    <t>GEN CN Equity</t>
  </si>
  <si>
    <t>MRI INTERVENTION</t>
  </si>
  <si>
    <t>MRIC US Equity</t>
  </si>
  <si>
    <t>ORPHEE SA</t>
  </si>
  <si>
    <t>ORP PW Equity</t>
  </si>
  <si>
    <t>OSTEONIC</t>
  </si>
  <si>
    <t>226400 KS Equity</t>
  </si>
  <si>
    <t>DEXTERA SURGICAL</t>
  </si>
  <si>
    <t>DXTR US Equity</t>
  </si>
  <si>
    <t>TOTALLY PLC</t>
  </si>
  <si>
    <t>TLY LN Equity</t>
  </si>
  <si>
    <t>MEDICPEN AB</t>
  </si>
  <si>
    <t>MPEN SS Equity</t>
  </si>
  <si>
    <t>ADALTA LTD</t>
  </si>
  <si>
    <t>1AD AU Equity</t>
  </si>
  <si>
    <t>PURICORE PLC</t>
  </si>
  <si>
    <t>PURI LN Equity</t>
  </si>
  <si>
    <t>ECARE SOLUTIONS</t>
  </si>
  <si>
    <t>ECSL US Equity</t>
  </si>
  <si>
    <t>MILESTONE MEDICA</t>
  </si>
  <si>
    <t>MMD PW Equity</t>
  </si>
  <si>
    <t>DIAMEDICA INC</t>
  </si>
  <si>
    <t>DMA CN Equity</t>
  </si>
  <si>
    <t>VENUS REMEDIES</t>
  </si>
  <si>
    <t>VNR IN Equity</t>
  </si>
  <si>
    <t>PEPTONIC MEDICAL</t>
  </si>
  <si>
    <t>PMED SS Equity</t>
  </si>
  <si>
    <t>GLYCOREX TRANS-B</t>
  </si>
  <si>
    <t>GTABB SS Equity</t>
  </si>
  <si>
    <t>ALEXANDRIA NEW M</t>
  </si>
  <si>
    <t>AMES EY Equity</t>
  </si>
  <si>
    <t>HTG MOLECULAR DI</t>
  </si>
  <si>
    <t>HTGM US Equity</t>
  </si>
  <si>
    <t>ACURA PHARMACEUT</t>
  </si>
  <si>
    <t>ACUR US Equity</t>
  </si>
  <si>
    <t>KARESSA PHARMA</t>
  </si>
  <si>
    <t>KARE SS Equity</t>
  </si>
  <si>
    <t>RELMADA THERAPEU</t>
  </si>
  <si>
    <t>RLMD US Equity</t>
  </si>
  <si>
    <t>LOMBARD MEDICAL</t>
  </si>
  <si>
    <t>EVAR US Equity</t>
  </si>
  <si>
    <t>INTEGRAGEN</t>
  </si>
  <si>
    <t>ALINT FP Equity</t>
  </si>
  <si>
    <t>AKERS BIOSCIENCE</t>
  </si>
  <si>
    <t>AKER US Equity</t>
  </si>
  <si>
    <t>ONCONOVA THERAPE</t>
  </si>
  <si>
    <t>ONTX US Equity</t>
  </si>
  <si>
    <t>HUMANOPTICS AG</t>
  </si>
  <si>
    <t>H9O1 GR Equity</t>
  </si>
  <si>
    <t>ASIAN AMERICAN M</t>
  </si>
  <si>
    <t>AJJ AU Equity</t>
  </si>
  <si>
    <t>BIOFIRST CORP</t>
  </si>
  <si>
    <t>6458 TT Equity</t>
  </si>
  <si>
    <t>ORION INFUSINON</t>
  </si>
  <si>
    <t>ORIONI BD Equity</t>
  </si>
  <si>
    <t>VIATAR CTC SOLUT</t>
  </si>
  <si>
    <t>VRTT US Equity</t>
  </si>
  <si>
    <t>CHAMPIONS ONCOLO</t>
  </si>
  <si>
    <t>CSBR US Equity</t>
  </si>
  <si>
    <t>EQL PHARMA AB</t>
  </si>
  <si>
    <t>EQL SS Equity</t>
  </si>
  <si>
    <t>VICORE PHARMA HO</t>
  </si>
  <si>
    <t>VICO SS Equity</t>
  </si>
  <si>
    <t>UNICON OPTICAL C</t>
  </si>
  <si>
    <t>4150 TT Equity</t>
  </si>
  <si>
    <t>CLEVELAND BIOLAB</t>
  </si>
  <si>
    <t>CBLI US Equity</t>
  </si>
  <si>
    <t>OTSUKA PAK</t>
  </si>
  <si>
    <t>OTSU PA Equity</t>
  </si>
  <si>
    <t>ARCH BIOPARTNERS</t>
  </si>
  <si>
    <t>ACH CN Equity</t>
  </si>
  <si>
    <t>TONIX PHARMACEUT</t>
  </si>
  <si>
    <t>TNXP US Equity</t>
  </si>
  <si>
    <t>EUROCINE VACCINE</t>
  </si>
  <si>
    <t>EUCI SS Equity</t>
  </si>
  <si>
    <t>EVITRADE HEALTH</t>
  </si>
  <si>
    <t>EVA CN Equity</t>
  </si>
  <si>
    <t>PROMIS NEUROSCIE</t>
  </si>
  <si>
    <t>PMN CN Equity</t>
  </si>
  <si>
    <t>ECKERT-ZIEGLER B</t>
  </si>
  <si>
    <t>EZBG BB Equity</t>
  </si>
  <si>
    <t>SPECIAL DIVERSIF</t>
  </si>
  <si>
    <t>SDOI US Equity</t>
  </si>
  <si>
    <t>BIOSTAGE INC</t>
  </si>
  <si>
    <t>BSTG US Equity</t>
  </si>
  <si>
    <t>REDSENSE MEDICAL</t>
  </si>
  <si>
    <t>REDS SS Equity</t>
  </si>
  <si>
    <t>ROSETTA GENOMICS</t>
  </si>
  <si>
    <t>ROSG US Equity</t>
  </si>
  <si>
    <t>SUDA LTD</t>
  </si>
  <si>
    <t>SUD AU Equity</t>
  </si>
  <si>
    <t>CONCORD MEDICAL</t>
  </si>
  <si>
    <t>6518 TT Equity</t>
  </si>
  <si>
    <t>ROSENBUSCH</t>
  </si>
  <si>
    <t>ROSE AR Equity</t>
  </si>
  <si>
    <t>CENTRAL PHARMACE</t>
  </si>
  <si>
    <t>CPL BD Equity</t>
  </si>
  <si>
    <t>VACCINOGEN INC</t>
  </si>
  <si>
    <t>VGEN US Equity</t>
  </si>
  <si>
    <t>DELTEX MEDICAL G</t>
  </si>
  <si>
    <t>DEMG LN Equity</t>
  </si>
  <si>
    <t>COLLAGEN SOLUTIO</t>
  </si>
  <si>
    <t>COS LN Equity</t>
  </si>
  <si>
    <t>NEPHROS INC</t>
  </si>
  <si>
    <t>NEPH US Equity</t>
  </si>
  <si>
    <t>ARNO THERAPEUTIC</t>
  </si>
  <si>
    <t>ARNI US Equity</t>
  </si>
  <si>
    <t>BIOSYNEX</t>
  </si>
  <si>
    <t>ALBIO FP Equity</t>
  </si>
  <si>
    <t>GROWBLOX SCIENCE</t>
  </si>
  <si>
    <t>GBLX US Equity</t>
  </si>
  <si>
    <t>REPLEK SKOPJE</t>
  </si>
  <si>
    <t>REPL MS Equity</t>
  </si>
  <si>
    <t>TRAPHACO HIGH TE</t>
  </si>
  <si>
    <t>CNC VN Equity</t>
  </si>
  <si>
    <t>DHAIS PLC</t>
  </si>
  <si>
    <t>DHAP PZ Equity</t>
  </si>
  <si>
    <t>ZENOTECH LABORAT</t>
  </si>
  <si>
    <t>ZTL IN Equity</t>
  </si>
  <si>
    <t>PRO-DEX INC</t>
  </si>
  <si>
    <t>PDEX US Equity</t>
  </si>
  <si>
    <t>MEDTECS INTL COR</t>
  </si>
  <si>
    <t>MED SP Equity</t>
  </si>
  <si>
    <t>PLANT ADVANCED</t>
  </si>
  <si>
    <t>ALPAT FP Equity</t>
  </si>
  <si>
    <t>EUROMEDIS GROUPE</t>
  </si>
  <si>
    <t>EMG FP Equity</t>
  </si>
  <si>
    <t>CAMBRIDGE COGNIT</t>
  </si>
  <si>
    <t>COG LN Equity</t>
  </si>
  <si>
    <t>PROVECTUS BIOP-A</t>
  </si>
  <si>
    <t>PVCT US Equity</t>
  </si>
  <si>
    <t>CELLMID LTD</t>
  </si>
  <si>
    <t>CDY AU Equity</t>
  </si>
  <si>
    <t>HOFSETH BIOCARE</t>
  </si>
  <si>
    <t>HBC NO Equity</t>
  </si>
  <si>
    <t>ACASTI PHARMA IN</t>
  </si>
  <si>
    <t>APO CN Equity</t>
  </si>
  <si>
    <t>CANTARGIA AB</t>
  </si>
  <si>
    <t>CANTA SS Equity</t>
  </si>
  <si>
    <t>VASOMEDICAL INC</t>
  </si>
  <si>
    <t>VASO US Equity</t>
  </si>
  <si>
    <t>SHREEKRISHNA BIO</t>
  </si>
  <si>
    <t>SKBT IN Equity</t>
  </si>
  <si>
    <t>GENETIC TECH LTD</t>
  </si>
  <si>
    <t>GTG AU Equity</t>
  </si>
  <si>
    <t>TTBIO CORP</t>
  </si>
  <si>
    <t>6493 TT Equity</t>
  </si>
  <si>
    <t>IMMUNE THERAPEUT</t>
  </si>
  <si>
    <t>IMUN US Equity</t>
  </si>
  <si>
    <t>BAL PHARMA LTD</t>
  </si>
  <si>
    <t>BLP IN Equity</t>
  </si>
  <si>
    <t>HUMAN STEM CELLS</t>
  </si>
  <si>
    <t>ISKJ RM Equity</t>
  </si>
  <si>
    <t>PLATZ CO LTD</t>
  </si>
  <si>
    <t>7813 JP Equity</t>
  </si>
  <si>
    <t>IMMURON LTD</t>
  </si>
  <si>
    <t>IMC AU Equity</t>
  </si>
  <si>
    <t>NOVACYT</t>
  </si>
  <si>
    <t>ALNOV FP Equity</t>
  </si>
  <si>
    <t>DIAMYD MEDICAL A</t>
  </si>
  <si>
    <t>DMYDB SS Equity</t>
  </si>
  <si>
    <t>BELLEROPHON THER</t>
  </si>
  <si>
    <t>BLPH US Equity</t>
  </si>
  <si>
    <t>SANOCHEMIA PHARM</t>
  </si>
  <si>
    <t>SAC GR Equity</t>
  </si>
  <si>
    <t>CYTOTOOLS AG</t>
  </si>
  <si>
    <t>T5O GR Equity</t>
  </si>
  <si>
    <t>XBRANE BIOPHARMA</t>
  </si>
  <si>
    <t>XBRANE SS Equity</t>
  </si>
  <si>
    <t>JK AGRI GENETICS</t>
  </si>
  <si>
    <t>JKAGL IN Equity</t>
  </si>
  <si>
    <t>TAHO PHARMACEUTI</t>
  </si>
  <si>
    <t>6467 TT Equity</t>
  </si>
  <si>
    <t>BIOPHARMX CORP</t>
  </si>
  <si>
    <t>BPMX US Equity</t>
  </si>
  <si>
    <t>CEYLON HOSPITA</t>
  </si>
  <si>
    <t>CHLN SL Equity</t>
  </si>
  <si>
    <t>IMPLANET</t>
  </si>
  <si>
    <t>IMPL FP Equity</t>
  </si>
  <si>
    <t>CYCLACEL PHARMAC</t>
  </si>
  <si>
    <t>CYCC US Equity</t>
  </si>
  <si>
    <t>AMEDICA CORP</t>
  </si>
  <si>
    <t>AMDA US Equity</t>
  </si>
  <si>
    <t>VENN LIFE SCIENC</t>
  </si>
  <si>
    <t>VENN LN Equity</t>
  </si>
  <si>
    <t>POLMED SA</t>
  </si>
  <si>
    <t>POM PW Equity</t>
  </si>
  <si>
    <t>NATUREWISE BIO</t>
  </si>
  <si>
    <t>4732 TT Equity</t>
  </si>
  <si>
    <t>AROCELL AB</t>
  </si>
  <si>
    <t>AROC SS Equity</t>
  </si>
  <si>
    <t>LYKA LABS LTD</t>
  </si>
  <si>
    <t>LYKA IN Equity</t>
  </si>
  <si>
    <t>RESPIRI LTD</t>
  </si>
  <si>
    <t>RSH AU Equity</t>
  </si>
  <si>
    <t>USCOM LTD</t>
  </si>
  <si>
    <t>UCM AU Equity</t>
  </si>
  <si>
    <t>BIOMERICA INC</t>
  </si>
  <si>
    <t>BMRA US Equity</t>
  </si>
  <si>
    <t>OPEXA THERAPEUTI</t>
  </si>
  <si>
    <t>OPXA US Equity</t>
  </si>
  <si>
    <t>TPG BIOLOGICS IN</t>
  </si>
  <si>
    <t>6521 TT Equity</t>
  </si>
  <si>
    <t>SAREUM HOLDINGS</t>
  </si>
  <si>
    <t>SAR LN Equity</t>
  </si>
  <si>
    <t>SPHERE MEDICAL H</t>
  </si>
  <si>
    <t>SPHR LN Equity</t>
  </si>
  <si>
    <t>TRUSCREEN LTD</t>
  </si>
  <si>
    <t>TRU NZ Equity</t>
  </si>
  <si>
    <t>JMI SYRINGES</t>
  </si>
  <si>
    <t>JSMD BD Equity</t>
  </si>
  <si>
    <t>PULMATRIX INC</t>
  </si>
  <si>
    <t>PULM US Equity</t>
  </si>
  <si>
    <t>EXALENZ BIOSCIEN</t>
  </si>
  <si>
    <t>EXEN IT Equity</t>
  </si>
  <si>
    <t>EVOKE PHARMA INC</t>
  </si>
  <si>
    <t>EVOK US Equity</t>
  </si>
  <si>
    <t>SENZIME AB</t>
  </si>
  <si>
    <t>SEZI SS Equity</t>
  </si>
  <si>
    <t>WILEX AG</t>
  </si>
  <si>
    <t>WL6 GR Equity</t>
  </si>
  <si>
    <t>GENETICS GENERAT</t>
  </si>
  <si>
    <t>4160 TT Equity</t>
  </si>
  <si>
    <t>MEDINET GROUP LT</t>
  </si>
  <si>
    <t>8161 HK Equity</t>
  </si>
  <si>
    <t>FORTIS MALAR HOS</t>
  </si>
  <si>
    <t>FMHL IN Equity</t>
  </si>
  <si>
    <t>BIOLIFE SOLUTION</t>
  </si>
  <si>
    <t>BLFS US Equity</t>
  </si>
  <si>
    <t>GABATHER AB</t>
  </si>
  <si>
    <t>GABA SS Equity</t>
  </si>
  <si>
    <t>WINDTREE THERAPE</t>
  </si>
  <si>
    <t>WINT US Equity</t>
  </si>
  <si>
    <t>BIOVIE INC</t>
  </si>
  <si>
    <t>BIVI US Equity</t>
  </si>
  <si>
    <t>VECTUS BIOSYSTEM</t>
  </si>
  <si>
    <t>VBS AU Equity</t>
  </si>
  <si>
    <t>G.F.C GREEN FIEL</t>
  </si>
  <si>
    <t>GFC IT Equity</t>
  </si>
  <si>
    <t>IND-SWIFT LABORA</t>
  </si>
  <si>
    <t>ISL IN Equity</t>
  </si>
  <si>
    <t>MACROCURE LTD</t>
  </si>
  <si>
    <t>MCUR US Equity</t>
  </si>
  <si>
    <t>REGENEUS LTD</t>
  </si>
  <si>
    <t>RGS AU Equity</t>
  </si>
  <si>
    <t>SUNZEN BIOTECH</t>
  </si>
  <si>
    <t>SUNZ MK Equity</t>
  </si>
  <si>
    <t>JORDANIAN PHARMA</t>
  </si>
  <si>
    <t>JPHM JR Equity</t>
  </si>
  <si>
    <t>VIBROSENSE DYNAM</t>
  </si>
  <si>
    <t>VSD SS Equity</t>
  </si>
  <si>
    <t>HAYAT PHARMACEUT</t>
  </si>
  <si>
    <t>HPIC JR Equity</t>
  </si>
  <si>
    <t>AMERICAN TRANSPO</t>
  </si>
  <si>
    <t>ATHI US Equity</t>
  </si>
  <si>
    <t>MAST THERAPEUTIC</t>
  </si>
  <si>
    <t>PHYLOGICA LTD</t>
  </si>
  <si>
    <t>PYC AU Equity</t>
  </si>
  <si>
    <t>OMEGA DIAGNOSTIC</t>
  </si>
  <si>
    <t>ODX LN Equity</t>
  </si>
  <si>
    <t>VIKING THERAPEUT</t>
  </si>
  <si>
    <t>VKTX US Equity</t>
  </si>
  <si>
    <t>JENBURKT PHARMAC</t>
  </si>
  <si>
    <t>JBP IN Equity</t>
  </si>
  <si>
    <t>DNA CHIP</t>
  </si>
  <si>
    <t>2397 JP Equity</t>
  </si>
  <si>
    <t>IMMUNE PHARMACEU</t>
  </si>
  <si>
    <t>IMNP US Equity</t>
  </si>
  <si>
    <t>AIRWAY MEDIX SA</t>
  </si>
  <si>
    <t>AWM PW Equity</t>
  </si>
  <si>
    <t>EUKEDOS SPA</t>
  </si>
  <si>
    <t>EUK IM Equity</t>
  </si>
  <si>
    <t>KAINOS LABS</t>
  </si>
  <si>
    <t>4556 JP Equity</t>
  </si>
  <si>
    <t>MEDMIRA INC</t>
  </si>
  <si>
    <t>MIR CN Equity</t>
  </si>
  <si>
    <t>TIEN LIANG BIOTE</t>
  </si>
  <si>
    <t>4127 TT Equity</t>
  </si>
  <si>
    <t>ZECOTEK PHOTONIC</t>
  </si>
  <si>
    <t>ZMS CN Equity</t>
  </si>
  <si>
    <t>STILLE AB</t>
  </si>
  <si>
    <t>STIL SS Equity</t>
  </si>
  <si>
    <t>LDC DENTAL PCL</t>
  </si>
  <si>
    <t>LDC TB Equity</t>
  </si>
  <si>
    <t>BRINGWELL AB</t>
  </si>
  <si>
    <t>BWL SS Equity</t>
  </si>
  <si>
    <t>CONCEPTA PLC</t>
  </si>
  <si>
    <t>CPT LN Equity</t>
  </si>
  <si>
    <t>SIRONA BIOCHEM C</t>
  </si>
  <si>
    <t>SBM CN Equity</t>
  </si>
  <si>
    <t>TIGER X MEDICAL</t>
  </si>
  <si>
    <t>CDOM US Equity</t>
  </si>
  <si>
    <t>PLUMBLINE LIFE S</t>
  </si>
  <si>
    <t>222670 KS Equity</t>
  </si>
  <si>
    <t>ERBA DIAGNOSTICS</t>
  </si>
  <si>
    <t>ERB US Equity</t>
  </si>
  <si>
    <t>SNOWWORLD NV</t>
  </si>
  <si>
    <t>SNOW NA Equity</t>
  </si>
  <si>
    <t>C HEALTH GP</t>
  </si>
  <si>
    <t>8225 HK Equity</t>
  </si>
  <si>
    <t>BAUMER-PREF</t>
  </si>
  <si>
    <t>BALM4 BZ Equity</t>
  </si>
  <si>
    <t>LOKMAN HEKIM ENG</t>
  </si>
  <si>
    <t>LKMNH TI Equity</t>
  </si>
  <si>
    <t>CORAL LABS LTD</t>
  </si>
  <si>
    <t>CRLB IN Equity</t>
  </si>
  <si>
    <t>ACTINOGEN MEDICA</t>
  </si>
  <si>
    <t>ACW AU Equity</t>
  </si>
  <si>
    <t>MABVAX THERAPEUT</t>
  </si>
  <si>
    <t>MBVX US Equity</t>
  </si>
  <si>
    <t>CAIRO PHARMACEUT</t>
  </si>
  <si>
    <t>CPCI EY Equity</t>
  </si>
  <si>
    <t>APOLLO MEDICAL H</t>
  </si>
  <si>
    <t>AMEH US Equity</t>
  </si>
  <si>
    <t>SAFE ORTHOPAEDIC</t>
  </si>
  <si>
    <t>SAFOR FP Equity</t>
  </si>
  <si>
    <t>MAHAVIR ADVANCED</t>
  </si>
  <si>
    <t>MARL IN Equity</t>
  </si>
  <si>
    <t>COVALON TECHNOLO</t>
  </si>
  <si>
    <t>COV CN Equity</t>
  </si>
  <si>
    <t>THERADIAG</t>
  </si>
  <si>
    <t>ALTER FP Equity</t>
  </si>
  <si>
    <t>WINTAC LTD</t>
  </si>
  <si>
    <t>RCN IN Equity</t>
  </si>
  <si>
    <t>STELLAR BIOTECHN</t>
  </si>
  <si>
    <t>SBOT US Equity</t>
  </si>
  <si>
    <t>YUNG ZIP CHEMICA</t>
  </si>
  <si>
    <t>4102 TT Equity</t>
  </si>
  <si>
    <t>BAJAJ HEALTHCARE</t>
  </si>
  <si>
    <t>BAJAJHEA IN Equity</t>
  </si>
  <si>
    <t>ADVANCED HEALTH</t>
  </si>
  <si>
    <t>AVL SJ Equity</t>
  </si>
  <si>
    <t>EMBER THERAPEUTI</t>
  </si>
  <si>
    <t>EMBT US Equity</t>
  </si>
  <si>
    <t>CERULEAN PHARMA</t>
  </si>
  <si>
    <t>CERU US Equity</t>
  </si>
  <si>
    <t>SOLIGENIX INC</t>
  </si>
  <si>
    <t>SNGX US Equity</t>
  </si>
  <si>
    <t>SCIBASE HOLDING</t>
  </si>
  <si>
    <t>SCIB SS Equity</t>
  </si>
  <si>
    <t>GENERAL BIOLOGIC</t>
  </si>
  <si>
    <t>4117 TT Equity</t>
  </si>
  <si>
    <t>ALLIQUA BIOMEDIC</t>
  </si>
  <si>
    <t>ALQA US Equity</t>
  </si>
  <si>
    <t>ALBERT DAVID LTD</t>
  </si>
  <si>
    <t>ALBRT IN Equity</t>
  </si>
  <si>
    <t>PARNELL PHARMACE</t>
  </si>
  <si>
    <t>CHECK CAP LTD</t>
  </si>
  <si>
    <t>CHEK US Equity</t>
  </si>
  <si>
    <t>ARCA BIOPHARMA</t>
  </si>
  <si>
    <t>ABIO US Equity</t>
  </si>
  <si>
    <t>ASIAMEDIC LTD</t>
  </si>
  <si>
    <t>AMAT SP Equity</t>
  </si>
  <si>
    <t>COLLPLANT HOLDIN</t>
  </si>
  <si>
    <t>CLPT IT Equity</t>
  </si>
  <si>
    <t>BIOQUAL INC</t>
  </si>
  <si>
    <t>BIOQ US Equity</t>
  </si>
  <si>
    <t>APRICUS BIOSCIEN</t>
  </si>
  <si>
    <t>APRI US Equity</t>
  </si>
  <si>
    <t>LKL INTERNATIONA</t>
  </si>
  <si>
    <t>LKLI MK Equity</t>
  </si>
  <si>
    <t>CEDAR CO LTD</t>
  </si>
  <si>
    <t>2435 JP Equity</t>
  </si>
  <si>
    <t>VECTORITE BIOTEC</t>
  </si>
  <si>
    <t>4170 TT Equity</t>
  </si>
  <si>
    <t>BIODEL INC</t>
  </si>
  <si>
    <t>BIOD US Equity</t>
  </si>
  <si>
    <t>CRYO-CELL INTL</t>
  </si>
  <si>
    <t>CCEL US Equity</t>
  </si>
  <si>
    <t>SOFTMAX CO LTD/J</t>
  </si>
  <si>
    <t>3671 JP Equity</t>
  </si>
  <si>
    <t>ORAGENICS INC</t>
  </si>
  <si>
    <t>OGEN US Equity</t>
  </si>
  <si>
    <t>YAMANE MEDICAL C</t>
  </si>
  <si>
    <t>2144 JP Equity</t>
  </si>
  <si>
    <t>WYETH PAKISTAN</t>
  </si>
  <si>
    <t>WYETH PA Equity</t>
  </si>
  <si>
    <t>ALEXANDRIA PHARM</t>
  </si>
  <si>
    <t>AXPH EY Equity</t>
  </si>
  <si>
    <t>PHARMEDIC PHARMA</t>
  </si>
  <si>
    <t>PMC VN Equity</t>
  </si>
  <si>
    <t>EPISURF MEDICA-B</t>
  </si>
  <si>
    <t>EPISB SS Equity</t>
  </si>
  <si>
    <t>AEOLUS PHARMACEU</t>
  </si>
  <si>
    <t>AOLS US Equity</t>
  </si>
  <si>
    <t>INVO BIOSCIENCE</t>
  </si>
  <si>
    <t>IVOB US Equity</t>
  </si>
  <si>
    <t>ADVENTA BHD</t>
  </si>
  <si>
    <t>ADV MK Equity</t>
  </si>
  <si>
    <t>MILOC GROUP LTD</t>
  </si>
  <si>
    <t>MLOC PZ Equity</t>
  </si>
  <si>
    <t>CADUS CORP</t>
  </si>
  <si>
    <t>KDUS US Equity</t>
  </si>
  <si>
    <t>HEAT BIOLOGICS I</t>
  </si>
  <si>
    <t>HTBX US Equity</t>
  </si>
  <si>
    <t>IR RESOURCES LTD</t>
  </si>
  <si>
    <t>8186 HK Equity</t>
  </si>
  <si>
    <t>CALADRIUS BIOSCI</t>
  </si>
  <si>
    <t>GENOMIC VIS</t>
  </si>
  <si>
    <t>GV FP Equity</t>
  </si>
  <si>
    <t>LINDE HOLDING BI</t>
  </si>
  <si>
    <t>KLILAB SW Equity</t>
  </si>
  <si>
    <t>MEDICAMEN BIOTEC</t>
  </si>
  <si>
    <t>MDCB IN Equity</t>
  </si>
  <si>
    <t>I CERAM</t>
  </si>
  <si>
    <t>ALICR FP Equity</t>
  </si>
  <si>
    <t>MEDIZONE INTL</t>
  </si>
  <si>
    <t>MZEI US Equity</t>
  </si>
  <si>
    <t>FENNEC PHARMACEU</t>
  </si>
  <si>
    <t>FRX CN Equity</t>
  </si>
  <si>
    <t>CONDOR INTERNATI</t>
  </si>
  <si>
    <t>MLMFI FP Equity</t>
  </si>
  <si>
    <t>INNOVUS PHARMACE</t>
  </si>
  <si>
    <t>INNV US Equity</t>
  </si>
  <si>
    <t>CTD HOLDINGS INC</t>
  </si>
  <si>
    <t>CTDH US Equity</t>
  </si>
  <si>
    <t>KMC SPECIALITY H</t>
  </si>
  <si>
    <t>KMCS IN Equity</t>
  </si>
  <si>
    <t>MEDICAL NET COMM</t>
  </si>
  <si>
    <t>3645 JP Equity</t>
  </si>
  <si>
    <t>APTOSE BIOSCIENC</t>
  </si>
  <si>
    <t>APS CN Equity</t>
  </si>
  <si>
    <t>BROOKS LAB LTD</t>
  </si>
  <si>
    <t>BKL IN Equity</t>
  </si>
  <si>
    <t>EVGEN PHARMA PLC</t>
  </si>
  <si>
    <t>EVG LN Equity</t>
  </si>
  <si>
    <t>GENEREACH BIOTEC</t>
  </si>
  <si>
    <t>4171 TT Equity</t>
  </si>
  <si>
    <t>IASO S.A.</t>
  </si>
  <si>
    <t>IASO GA Equity</t>
  </si>
  <si>
    <t>NATURAL F&amp;P CORP</t>
  </si>
  <si>
    <t>086220 KS Equity</t>
  </si>
  <si>
    <t>BIOSIG TECHNOLOG</t>
  </si>
  <si>
    <t>BSGM US Equity</t>
  </si>
  <si>
    <t>ARICH ENTERPRISE</t>
  </si>
  <si>
    <t>4173 TT Equity</t>
  </si>
  <si>
    <t>DIL LTD</t>
  </si>
  <si>
    <t>DILL IN Equity</t>
  </si>
  <si>
    <t>JACK CHIA INDUS</t>
  </si>
  <si>
    <t>JCT TB Equity</t>
  </si>
  <si>
    <t>BLUELINEA</t>
  </si>
  <si>
    <t>ALBLU FP Equity</t>
  </si>
  <si>
    <t>VICAL INC</t>
  </si>
  <si>
    <t>VICL US Equity</t>
  </si>
  <si>
    <t>FEELGOOD SVENSKA</t>
  </si>
  <si>
    <t>FEEL SS Equity</t>
  </si>
  <si>
    <t>SPINEGUARD</t>
  </si>
  <si>
    <t>ALSGD FP Equity</t>
  </si>
  <si>
    <t>AVIVAGEN INC</t>
  </si>
  <si>
    <t>VIV CN Equity</t>
  </si>
  <si>
    <t>INSPIRATION HEAL</t>
  </si>
  <si>
    <t>IHC LN Equity</t>
  </si>
  <si>
    <t>ORTHOCELL LTD</t>
  </si>
  <si>
    <t>OCC AU Equity</t>
  </si>
  <si>
    <t>SYNCOM FORMULAT</t>
  </si>
  <si>
    <t>SYNF IN Equity</t>
  </si>
  <si>
    <t>TOKAI PHARMACEUT</t>
  </si>
  <si>
    <t>TKAI US Equity</t>
  </si>
  <si>
    <t>MACH7 TECHNOLOGI</t>
  </si>
  <si>
    <t>M7T AU Equity</t>
  </si>
  <si>
    <t>ACERUS PHARMACEU</t>
  </si>
  <si>
    <t>ASP CN Equity</t>
  </si>
  <si>
    <t>DEHAIER MED SYS</t>
  </si>
  <si>
    <t>DHRM US Equity</t>
  </si>
  <si>
    <t>PROTEOME SCIENCE</t>
  </si>
  <si>
    <t>PRM LN Equity</t>
  </si>
  <si>
    <t>BIO BLAST PHARMA</t>
  </si>
  <si>
    <t>ORPN US Equity</t>
  </si>
  <si>
    <t>BIRNER DENTAL</t>
  </si>
  <si>
    <t>BDMS US Equity</t>
  </si>
  <si>
    <t>FACTOR THERAPEUT</t>
  </si>
  <si>
    <t>FTT AU Equity</t>
  </si>
  <si>
    <t>MEDISANA AG</t>
  </si>
  <si>
    <t>MHH GR Equity</t>
  </si>
  <si>
    <t>PHASERX INC</t>
  </si>
  <si>
    <t>PZRX US Equity</t>
  </si>
  <si>
    <t>CANBAS CO LTD</t>
  </si>
  <si>
    <t>4575 JP Equity</t>
  </si>
  <si>
    <t>XENETIC BIOSCIEN</t>
  </si>
  <si>
    <t>XBIO US Equity</t>
  </si>
  <si>
    <t>JERUSALEM PHARMA</t>
  </si>
  <si>
    <t>JPH PS Equity</t>
  </si>
  <si>
    <t>GENETIC SIGNATUR</t>
  </si>
  <si>
    <t>GSS AU Equity</t>
  </si>
  <si>
    <t>JOINT CORP/THE</t>
  </si>
  <si>
    <t>JYNT US Equity</t>
  </si>
  <si>
    <t>MMJ PHYTOTECH LT</t>
  </si>
  <si>
    <t>MMJ AU Equity</t>
  </si>
  <si>
    <t>ROSSMAX INTERNAT</t>
  </si>
  <si>
    <t>4121 TT Equity</t>
  </si>
  <si>
    <t>FUJI LATEX</t>
  </si>
  <si>
    <t>5199 JP Equity</t>
  </si>
  <si>
    <t>TELESTA THERAPEU</t>
  </si>
  <si>
    <t>TST CN Equity</t>
  </si>
  <si>
    <t>MEKICS CO LTD</t>
  </si>
  <si>
    <t>058110 KS Equity</t>
  </si>
  <si>
    <t>HEALTH &amp; LIFE CO</t>
  </si>
  <si>
    <t>1781 TT Equity</t>
  </si>
  <si>
    <t>UMEWORLD LTD</t>
  </si>
  <si>
    <t>UMEWF US Equity</t>
  </si>
  <si>
    <t>ONCOSEC MEDICAL</t>
  </si>
  <si>
    <t>ONCS US Equity</t>
  </si>
  <si>
    <t>PREMAITHA HEALTH</t>
  </si>
  <si>
    <t>NIPT LN Equity</t>
  </si>
  <si>
    <t>PHILADELPHIA PHA</t>
  </si>
  <si>
    <t>PHIL JR Equity</t>
  </si>
  <si>
    <t>STEMLIFE BHD</t>
  </si>
  <si>
    <t>STEM MK Equity</t>
  </si>
  <si>
    <t>MY SIZE INC</t>
  </si>
  <si>
    <t>MYSZ IT Equity</t>
  </si>
  <si>
    <t>AVITA CORP</t>
  </si>
  <si>
    <t>4735 TT Equity</t>
  </si>
  <si>
    <t>DIAXONHIT</t>
  </si>
  <si>
    <t>ALEHT FP Equity</t>
  </si>
  <si>
    <t>HEMISPHERX BIOPH</t>
  </si>
  <si>
    <t>HEB US Equity</t>
  </si>
  <si>
    <t>KLARIA PHARMA HO</t>
  </si>
  <si>
    <t>KLAR SS Equity</t>
  </si>
  <si>
    <t>BIOPHYTIS</t>
  </si>
  <si>
    <t>ALBPS FP Equity</t>
  </si>
  <si>
    <t>MGC DIAGNOSTICS</t>
  </si>
  <si>
    <t>MGCD US Equity</t>
  </si>
  <si>
    <t>E-THERAPEUTICS P</t>
  </si>
  <si>
    <t>ETX LN Equity</t>
  </si>
  <si>
    <t>INTL ISOTOPES</t>
  </si>
  <si>
    <t>INIS US Equity</t>
  </si>
  <si>
    <t>DAXOR CORP</t>
  </si>
  <si>
    <t>DXR US Equity</t>
  </si>
  <si>
    <t>MATERNUS-KLINIKE</t>
  </si>
  <si>
    <t>MAK GR Equity</t>
  </si>
  <si>
    <t>THERALASE TECHNO</t>
  </si>
  <si>
    <t>TLT CN Equity</t>
  </si>
  <si>
    <t>SPRINT BIOSCIENC</t>
  </si>
  <si>
    <t>SPRINT SS Equity</t>
  </si>
  <si>
    <t>PROPHASE LABS IN</t>
  </si>
  <si>
    <t>PRPH US Equity</t>
  </si>
  <si>
    <t>KADIMASTEM LTD</t>
  </si>
  <si>
    <t>KDST IT Equity</t>
  </si>
  <si>
    <t>MICRO-X LTD</t>
  </si>
  <si>
    <t>MX1 AU Equity</t>
  </si>
  <si>
    <t>LIVING CELL TECH</t>
  </si>
  <si>
    <t>LCT AU Equity</t>
  </si>
  <si>
    <t>QUANTEL</t>
  </si>
  <si>
    <t>QUA FP Equity</t>
  </si>
  <si>
    <t>IMMUCELL CORP</t>
  </si>
  <si>
    <t>ICCC US Equity</t>
  </si>
  <si>
    <t>DIO MEDICAL CO L</t>
  </si>
  <si>
    <t>212310 KS Equity</t>
  </si>
  <si>
    <t>CELSION CORP</t>
  </si>
  <si>
    <t>CLSN US Equity</t>
  </si>
  <si>
    <t>IBN AL-HAYTHAM</t>
  </si>
  <si>
    <t>IBNH JR Equity</t>
  </si>
  <si>
    <t>RADIANT INNOVATI</t>
  </si>
  <si>
    <t>3373 TT Equity</t>
  </si>
  <si>
    <t>PHASE HOLOGRAPHI</t>
  </si>
  <si>
    <t>PHI SS Equity</t>
  </si>
  <si>
    <t>KOTRA IND BHD</t>
  </si>
  <si>
    <t>KTRI MK Equity</t>
  </si>
  <si>
    <t>CYNATA THERAPEUT</t>
  </si>
  <si>
    <t>CYP AU Equity</t>
  </si>
  <si>
    <t>QATAR GERMAN CO</t>
  </si>
  <si>
    <t>QGMD QD Equity</t>
  </si>
  <si>
    <t>GENTICEL SA</t>
  </si>
  <si>
    <t>GTCL FP Equity</t>
  </si>
  <si>
    <t>MARINUS PHARMACE</t>
  </si>
  <si>
    <t>MRNS US Equity</t>
  </si>
  <si>
    <t>LEVEL BIOTECHNOL</t>
  </si>
  <si>
    <t>3118 TT Equity</t>
  </si>
  <si>
    <t>BEIT JALA PHARMA</t>
  </si>
  <si>
    <t>BJP PS Equity</t>
  </si>
  <si>
    <t>NGL FINE-CHEM</t>
  </si>
  <si>
    <t>NGLF IN Equity</t>
  </si>
  <si>
    <t>CRYSTALVUE MEDIC</t>
  </si>
  <si>
    <t>6527 TT Equity</t>
  </si>
  <si>
    <t>AL-BILAD MEDICAL</t>
  </si>
  <si>
    <t>ABMS JR Equity</t>
  </si>
  <si>
    <t>AETERNA ZENTARIS</t>
  </si>
  <si>
    <t>AEZ CN Equity</t>
  </si>
  <si>
    <t>FIBROCELL SCIENC</t>
  </si>
  <si>
    <t>FCSC US Equity</t>
  </si>
  <si>
    <t>OPIMUS GROUP NYI</t>
  </si>
  <si>
    <t>OPIMUS HB Equity</t>
  </si>
  <si>
    <t>DIVERSA LTD</t>
  </si>
  <si>
    <t>DVA AU Equity</t>
  </si>
  <si>
    <t>NOVOGEN LTD</t>
  </si>
  <si>
    <t>NRT AU Equity</t>
  </si>
  <si>
    <t>MEDIBIO LTD</t>
  </si>
  <si>
    <t>MEB AU Equity</t>
  </si>
  <si>
    <t>C-RAD AB-B SHS</t>
  </si>
  <si>
    <t>CRADB SS Equity</t>
  </si>
  <si>
    <t>ONCOLOGY VENTURE</t>
  </si>
  <si>
    <t>OV SS Equity</t>
  </si>
  <si>
    <t>VIMTA LABS LTD</t>
  </si>
  <si>
    <t>VL IN Equity</t>
  </si>
  <si>
    <t>ENZYMATICA AB</t>
  </si>
  <si>
    <t>ENZY SS Equity</t>
  </si>
  <si>
    <t>CAN FITE BIOPHAR</t>
  </si>
  <si>
    <t>CFBI IT Equity</t>
  </si>
  <si>
    <t>ONCOLYTICS BIO</t>
  </si>
  <si>
    <t>ONC CN Equity</t>
  </si>
  <si>
    <t>BRAINCOOL AB</t>
  </si>
  <si>
    <t>BRAIN SS Equity</t>
  </si>
  <si>
    <t>GENOMICS BIOSCI</t>
  </si>
  <si>
    <t>4195 TT Equity</t>
  </si>
  <si>
    <t>KOPRAN LTD</t>
  </si>
  <si>
    <t>KOP IN Equity</t>
  </si>
  <si>
    <t>NEURALSTEM INC</t>
  </si>
  <si>
    <t>MOLOGEN AG</t>
  </si>
  <si>
    <t>MGN GR Equity</t>
  </si>
  <si>
    <t>CARBON NATURAL G</t>
  </si>
  <si>
    <t>CRBO US Equity</t>
  </si>
  <si>
    <t>NEOVASC INC</t>
  </si>
  <si>
    <t>NVC CN Equity</t>
  </si>
  <si>
    <t>CANCER GENETICS</t>
  </si>
  <si>
    <t>CGIX US Equity</t>
  </si>
  <si>
    <t>CONTRAVIR PHARMA</t>
  </si>
  <si>
    <t>CTRV US Equity</t>
  </si>
  <si>
    <t>FLORENCE INVESTE</t>
  </si>
  <si>
    <t>FIL IN Equity</t>
  </si>
  <si>
    <t>HYBRIGENICS</t>
  </si>
  <si>
    <t>ALHYG FP Equity</t>
  </si>
  <si>
    <t>OPGEN INC</t>
  </si>
  <si>
    <t>OPGN US Equity</t>
  </si>
  <si>
    <t>PHARMSYNTHEZ</t>
  </si>
  <si>
    <t>LIFE RM Equity</t>
  </si>
  <si>
    <t>SERNOVA CORP</t>
  </si>
  <si>
    <t>SVA CN Equity</t>
  </si>
  <si>
    <t>ADDEX THERAPEUTI</t>
  </si>
  <si>
    <t>ADXN SW Equity</t>
  </si>
  <si>
    <t>POLYLITE TAIWAN</t>
  </si>
  <si>
    <t>1813 TT Equity</t>
  </si>
  <si>
    <t>TBG DIAGNOSTICS</t>
  </si>
  <si>
    <t>TDL AU Equity</t>
  </si>
  <si>
    <t>INTERLEUKIN GENE</t>
  </si>
  <si>
    <t>ILIU US Equity</t>
  </si>
  <si>
    <t>TAIWAN LEADER</t>
  </si>
  <si>
    <t>8490 TT Equity</t>
  </si>
  <si>
    <t>AETHLON MEDICAL</t>
  </si>
  <si>
    <t>AEMD US Equity</t>
  </si>
  <si>
    <t>CLINICAL LASERTH</t>
  </si>
  <si>
    <t>CLSB SS Equity</t>
  </si>
  <si>
    <t>BIOCORP</t>
  </si>
  <si>
    <t>ALCOR FP Equity</t>
  </si>
  <si>
    <t>LONGLIFE HD</t>
  </si>
  <si>
    <t>4355 JP Equity</t>
  </si>
  <si>
    <t>CHINA WAH YAN HE</t>
  </si>
  <si>
    <t>648 HK Equity</t>
  </si>
  <si>
    <t>MEDICSKIN</t>
  </si>
  <si>
    <t>8307 HK Equity</t>
  </si>
  <si>
    <t>NEUROVIVE PHARMA</t>
  </si>
  <si>
    <t>NVP SS Equity</t>
  </si>
  <si>
    <t>BIONOR PHARMA AS</t>
  </si>
  <si>
    <t>BIONOR NO Equity</t>
  </si>
  <si>
    <t>JOHNSON CHEMICAL</t>
  </si>
  <si>
    <t>4747 TT Equity</t>
  </si>
  <si>
    <t>SYNEKTIK SA</t>
  </si>
  <si>
    <t>SNT PW Equity</t>
  </si>
  <si>
    <t>MASTER PHARM POL</t>
  </si>
  <si>
    <t>MPH PW Equity</t>
  </si>
  <si>
    <t>GENOTECH CORP</t>
  </si>
  <si>
    <t>066830 KS Equity</t>
  </si>
  <si>
    <t>ELECTROMED INC</t>
  </si>
  <si>
    <t>ELMD US Equity</t>
  </si>
  <si>
    <t>DMS</t>
  </si>
  <si>
    <t>DGM FP Equity</t>
  </si>
  <si>
    <t>TEARLAB CORP</t>
  </si>
  <si>
    <t>TEAR US Equity</t>
  </si>
  <si>
    <t>CESCA THERAPEUTI</t>
  </si>
  <si>
    <t>KOOL US Equity</t>
  </si>
  <si>
    <t>CORMAY</t>
  </si>
  <si>
    <t>CRM PW Equity</t>
  </si>
  <si>
    <t>PHARMENA</t>
  </si>
  <si>
    <t>PHR PW Equity</t>
  </si>
  <si>
    <t>VISIOMED GROUP</t>
  </si>
  <si>
    <t>ALVMG FP Equity</t>
  </si>
  <si>
    <t>NEOVACS</t>
  </si>
  <si>
    <t>ALNEV FP Equity</t>
  </si>
  <si>
    <t>EMERGENCY ASSIST</t>
  </si>
  <si>
    <t>6063 JP Equity</t>
  </si>
  <si>
    <t>BIOPORTO A/S</t>
  </si>
  <si>
    <t>BIOPOR DC Equity</t>
  </si>
  <si>
    <t>UNIVERSAL BI-CDI</t>
  </si>
  <si>
    <t>UBI AU Equity</t>
  </si>
  <si>
    <t>BIOTIKA AS</t>
  </si>
  <si>
    <t>BSL SK Equity</t>
  </si>
  <si>
    <t>HOLY STONE HEALT</t>
  </si>
  <si>
    <t>4194 TT Equity</t>
  </si>
  <si>
    <t>ISORAY INC</t>
  </si>
  <si>
    <t>ISR US Equity</t>
  </si>
  <si>
    <t>INFANT BACTERIAL</t>
  </si>
  <si>
    <t>IBTB SS Equity</t>
  </si>
  <si>
    <t>BIOQUELL PLC</t>
  </si>
  <si>
    <t>BQE LN Equity</t>
  </si>
  <si>
    <t>SENSORION SA</t>
  </si>
  <si>
    <t>ALSEN FP Equity</t>
  </si>
  <si>
    <t>IDT AUSTRALIA</t>
  </si>
  <si>
    <t>IDT AU Equity</t>
  </si>
  <si>
    <t>TAIWANJ PHARMACE</t>
  </si>
  <si>
    <t>6549 TT Equity</t>
  </si>
  <si>
    <t>TEMPO AUSTRALIA</t>
  </si>
  <si>
    <t>TPP AU Equity</t>
  </si>
  <si>
    <t>ORTOMA AB</t>
  </si>
  <si>
    <t>ORT SS Equity</t>
  </si>
  <si>
    <t>KAPPAC PHARMA</t>
  </si>
  <si>
    <t>KPH IN Equity</t>
  </si>
  <si>
    <t>PARADIGM BIOPHAR</t>
  </si>
  <si>
    <t>PAR AU Equity</t>
  </si>
  <si>
    <t>PROTALEX INC</t>
  </si>
  <si>
    <t>PRTX US Equity</t>
  </si>
  <si>
    <t>MIRNA THERAPEUTI</t>
  </si>
  <si>
    <t>MIRN US Equity</t>
  </si>
  <si>
    <t>PROFOUND MEDICAL</t>
  </si>
  <si>
    <t>PRN CN Equity</t>
  </si>
  <si>
    <t>MANGALAM DRUGS</t>
  </si>
  <si>
    <t>MDOL IN Equity</t>
  </si>
  <si>
    <t>UG HEALTHCARE CO</t>
  </si>
  <si>
    <t>UGHC SP Equity</t>
  </si>
  <si>
    <t>REGENERX BIOPHAR</t>
  </si>
  <si>
    <t>RGRX US Equity</t>
  </si>
  <si>
    <t>OXFORD PHARMASCI</t>
  </si>
  <si>
    <t>OXP LN Equity</t>
  </si>
  <si>
    <t>EMISPHERE TECH</t>
  </si>
  <si>
    <t>EMIS US Equity</t>
  </si>
  <si>
    <t>DIGNITANA AB</t>
  </si>
  <si>
    <t>DIGN SS Equity</t>
  </si>
  <si>
    <t>EMCINSMED</t>
  </si>
  <si>
    <t>EMC PW Equity</t>
  </si>
  <si>
    <t>CYTORI THERAPEUT</t>
  </si>
  <si>
    <t>CYTX US Equity</t>
  </si>
  <si>
    <t>MISONIX INC</t>
  </si>
  <si>
    <t>MSON US Equity</t>
  </si>
  <si>
    <t>BRIGHTER AB</t>
  </si>
  <si>
    <t>BRIG SS Equity</t>
  </si>
  <si>
    <t>SYNAIRGEN PLC</t>
  </si>
  <si>
    <t>SNG LN Equity</t>
  </si>
  <si>
    <t>NOVABAY PHARMACE</t>
  </si>
  <si>
    <t>NBY US Equity</t>
  </si>
  <si>
    <t>MEDICAL AND SURG</t>
  </si>
  <si>
    <t>MASC MP Equity</t>
  </si>
  <si>
    <t>THERACLION</t>
  </si>
  <si>
    <t>ALTHE FP Equity</t>
  </si>
  <si>
    <t>HAMLET PHARMA AB</t>
  </si>
  <si>
    <t>HAMLET SS Equity</t>
  </si>
  <si>
    <t>CHI SHENG CHEM</t>
  </si>
  <si>
    <t>4111 TT Equity</t>
  </si>
  <si>
    <t>NOZHA INTL HOSP</t>
  </si>
  <si>
    <t>NINH EY Equity</t>
  </si>
  <si>
    <t>OPC PHARMA</t>
  </si>
  <si>
    <t>OPC VN Equity</t>
  </si>
  <si>
    <t>AAP IMPLANTATE</t>
  </si>
  <si>
    <t>AAQ GR Equity</t>
  </si>
  <si>
    <t>ONCOSIL MEDICAL</t>
  </si>
  <si>
    <t>OSL AU Equity</t>
  </si>
  <si>
    <t>CYPROTEX PLC</t>
  </si>
  <si>
    <t>CRX LN Equity</t>
  </si>
  <si>
    <t>BRASTER SA</t>
  </si>
  <si>
    <t>BRA PW Equity</t>
  </si>
  <si>
    <t>SHIGEMATSU WORKS</t>
  </si>
  <si>
    <t>7980 JP Equity</t>
  </si>
  <si>
    <t>C4X DISCOVERY HO</t>
  </si>
  <si>
    <t>C4XD LN Equity</t>
  </si>
  <si>
    <t>SAPPORO CLINICAL</t>
  </si>
  <si>
    <t>9776 JP Equity</t>
  </si>
  <si>
    <t>KAROLINSKA DE-B</t>
  </si>
  <si>
    <t>KDEV SS Equity</t>
  </si>
  <si>
    <t>AOXING PHARMACEU</t>
  </si>
  <si>
    <t>AXN US Equity</t>
  </si>
  <si>
    <t>BLAKE INSOMNIA T</t>
  </si>
  <si>
    <t>BKIT US Equity</t>
  </si>
  <si>
    <t>NAWALOKA HOSPITA</t>
  </si>
  <si>
    <t>NHL SL Equity</t>
  </si>
  <si>
    <t>ADCARE HEALTH SY</t>
  </si>
  <si>
    <t>ADK US Equity</t>
  </si>
  <si>
    <t>HISTOGENICS CORP</t>
  </si>
  <si>
    <t>HSGX US Equity</t>
  </si>
  <si>
    <t>UNILIFE CORP</t>
  </si>
  <si>
    <t>UNIS US Equity</t>
  </si>
  <si>
    <t>YAMASHITA MEDICA</t>
  </si>
  <si>
    <t>3022 JP Equity</t>
  </si>
  <si>
    <t>BLIS TECH LTD</t>
  </si>
  <si>
    <t>BLT NZ Equity</t>
  </si>
  <si>
    <t>PIRAMAL PHYTOCAR</t>
  </si>
  <si>
    <t>PPHL IN Equity</t>
  </si>
  <si>
    <t>RUBBEREX M CORP</t>
  </si>
  <si>
    <t>RBRX MK Equity</t>
  </si>
  <si>
    <t>TARGOVAX</t>
  </si>
  <si>
    <t>TRVX NO Equity</t>
  </si>
  <si>
    <t>ANATARA LIFESCIE</t>
  </si>
  <si>
    <t>ANR AU Equity</t>
  </si>
  <si>
    <t>GUFIC BIOSCIENCE</t>
  </si>
  <si>
    <t>CF IN Equity</t>
  </si>
  <si>
    <t>PRANA BIOTECHNOL</t>
  </si>
  <si>
    <t>PBT AU Equity</t>
  </si>
  <si>
    <t>ANTEO DIAGNOSTIC</t>
  </si>
  <si>
    <t>ADO AU Equity</t>
  </si>
  <si>
    <t>4SC AG</t>
  </si>
  <si>
    <t>VSC GR Equity</t>
  </si>
  <si>
    <t>BRAINSTORM CELL</t>
  </si>
  <si>
    <t>BCLI US Equity</t>
  </si>
  <si>
    <t>OPTO CIRCUITS</t>
  </si>
  <si>
    <t>OPTC IN Equity</t>
  </si>
  <si>
    <t>SYNGEN BIOTECH C</t>
  </si>
  <si>
    <t>8279 TT Equity</t>
  </si>
  <si>
    <t>PLEXBIO CO LTD</t>
  </si>
  <si>
    <t>6572 TT Equity</t>
  </si>
  <si>
    <t>SALUS DD</t>
  </si>
  <si>
    <t>SALR SV Equity</t>
  </si>
  <si>
    <t>SAMIL PHARMACEU</t>
  </si>
  <si>
    <t>000520 KS Equity</t>
  </si>
  <si>
    <t>DIAGNOSTIC THERA</t>
  </si>
  <si>
    <t>HYGEIA GA Equity</t>
  </si>
  <si>
    <t>BORA PHARMACEUTI</t>
  </si>
  <si>
    <t>6472 TT Equity</t>
  </si>
  <si>
    <t>BUSINESS ALIGNME</t>
  </si>
  <si>
    <t>BIZ TB Equity</t>
  </si>
  <si>
    <t>PALATIN TECH INC</t>
  </si>
  <si>
    <t>PTN US Equity</t>
  </si>
  <si>
    <t>CONATUS PHARMACE</t>
  </si>
  <si>
    <t>CNAT US Equity</t>
  </si>
  <si>
    <t>ORGENESIS INC</t>
  </si>
  <si>
    <t>ORGS US Equity</t>
  </si>
  <si>
    <t>CYMABAY THERAPEU</t>
  </si>
  <si>
    <t>CBAY US Equity</t>
  </si>
  <si>
    <t>COGENTIX MEDICAL</t>
  </si>
  <si>
    <t>CGNT US Equity</t>
  </si>
  <si>
    <t>AVITA MEDICAL</t>
  </si>
  <si>
    <t>AVH AU Equity</t>
  </si>
  <si>
    <t>DAIHAN SCIENTIF</t>
  </si>
  <si>
    <t>131220 KS Equity</t>
  </si>
  <si>
    <t>AMPIO PHARMACEUT</t>
  </si>
  <si>
    <t>ACRUX LTD</t>
  </si>
  <si>
    <t>ACR AU Equity</t>
  </si>
  <si>
    <t>MEDRX CO LTD</t>
  </si>
  <si>
    <t>4586 JP Equity</t>
  </si>
  <si>
    <t>CAS MEDICAL SYS</t>
  </si>
  <si>
    <t>CASM US Equity</t>
  </si>
  <si>
    <t>CENTRIC HEALTH C</t>
  </si>
  <si>
    <t>CHH CN Equity</t>
  </si>
  <si>
    <t>REXAHN PHARMACEU</t>
  </si>
  <si>
    <t>RNN US Equity</t>
  </si>
  <si>
    <t>MA KUANG</t>
  </si>
  <si>
    <t>4139 TT Equity</t>
  </si>
  <si>
    <t>MEDYSSEY CO LTD</t>
  </si>
  <si>
    <t>200580 KS Equity</t>
  </si>
  <si>
    <t>DEDICARE AB-B</t>
  </si>
  <si>
    <t>DEDI SS Equity</t>
  </si>
  <si>
    <t>TCM BIOTECH INTE</t>
  </si>
  <si>
    <t>4169 TT Equity</t>
  </si>
  <si>
    <t>VOLPARA HEALTH T</t>
  </si>
  <si>
    <t>VHT AU Equity</t>
  </si>
  <si>
    <t>CUU LONG PHARMA</t>
  </si>
  <si>
    <t>DCL VN Equity</t>
  </si>
  <si>
    <t>UNIVERSAL VISION</t>
  </si>
  <si>
    <t>3218 TT Equity</t>
  </si>
  <si>
    <t>TAIWAN ADVANCE</t>
  </si>
  <si>
    <t>4186 TT Equity</t>
  </si>
  <si>
    <t>MEDTECHNICA</t>
  </si>
  <si>
    <t>MEDI IT Equity</t>
  </si>
  <si>
    <t>MAXCYTE INC</t>
  </si>
  <si>
    <t>MXCT LN Equity</t>
  </si>
  <si>
    <t>ASIRI SURGICAL</t>
  </si>
  <si>
    <t>AMSL SL Equity</t>
  </si>
  <si>
    <t>ADHERIUM LTD</t>
  </si>
  <si>
    <t>ADR AU Equity</t>
  </si>
  <si>
    <t>WNTRESEARCH AB</t>
  </si>
  <si>
    <t>WNT SS Equity</t>
  </si>
  <si>
    <t>DEXTECH MEDICAL</t>
  </si>
  <si>
    <t>DEX SS Equity</t>
  </si>
  <si>
    <t>BOSNALIJEK DD</t>
  </si>
  <si>
    <t>BSNLR BT Equity</t>
  </si>
  <si>
    <t>AFC AGRO BIOTCH</t>
  </si>
  <si>
    <t>AFCAB BD Equity</t>
  </si>
  <si>
    <t>A&amp;T CORP</t>
  </si>
  <si>
    <t>6722 JP Equity</t>
  </si>
  <si>
    <t>SUPERSONIC</t>
  </si>
  <si>
    <t>SSI FP Equity</t>
  </si>
  <si>
    <t>DAESUNG MICROBIO</t>
  </si>
  <si>
    <t>036480 KS Equity</t>
  </si>
  <si>
    <t>NEXVET BIOPHARMA</t>
  </si>
  <si>
    <t>NVET US Equity</t>
  </si>
  <si>
    <t>INTELGENX TECHNO</t>
  </si>
  <si>
    <t>IGXT US Equity</t>
  </si>
  <si>
    <t>IBIO INC</t>
  </si>
  <si>
    <t>IBIO US Equity</t>
  </si>
  <si>
    <t>GRINDEKS</t>
  </si>
  <si>
    <t>GRD1R LR Equity</t>
  </si>
  <si>
    <t>PERNIX THERAPEUT</t>
  </si>
  <si>
    <t>APTEVO THERAPE</t>
  </si>
  <si>
    <t>APVO US Equity</t>
  </si>
  <si>
    <t>BIOSINO BIO-H</t>
  </si>
  <si>
    <t>8247 HK Equity</t>
  </si>
  <si>
    <t>VERASTEM INC</t>
  </si>
  <si>
    <t>VSTM US Equity</t>
  </si>
  <si>
    <t>NETSCIENTIFIC PL</t>
  </si>
  <si>
    <t>NSCI LN Equity</t>
  </si>
  <si>
    <t>KANCERA AB</t>
  </si>
  <si>
    <t>KAN SS Equity</t>
  </si>
  <si>
    <t>BIONET CORP</t>
  </si>
  <si>
    <t>1784 TT Equity</t>
  </si>
  <si>
    <t>CU MEDICAL SYSTE</t>
  </si>
  <si>
    <t>115480 KS Equity</t>
  </si>
  <si>
    <t>VOXEL SA</t>
  </si>
  <si>
    <t>VOX PW Equity</t>
  </si>
  <si>
    <t>TXCELL</t>
  </si>
  <si>
    <t>TXCL FP Equity</t>
  </si>
  <si>
    <t>SPAN-AMERICA MED</t>
  </si>
  <si>
    <t>SPAN US Equity</t>
  </si>
  <si>
    <t>SCANCELL HOLDING</t>
  </si>
  <si>
    <t>SCLP LN Equity</t>
  </si>
  <si>
    <t>BODY ORGAN BIOME</t>
  </si>
  <si>
    <t>4177 TT Equity</t>
  </si>
  <si>
    <t>CELLSEED INC</t>
  </si>
  <si>
    <t>7776 JP Equity</t>
  </si>
  <si>
    <t>REPROS THERAPEUT</t>
  </si>
  <si>
    <t>RPRX US Equity</t>
  </si>
  <si>
    <t>CYCLOPHARM LTD</t>
  </si>
  <si>
    <t>CYC AU Equity</t>
  </si>
  <si>
    <t>OCERA THERAPEUTI</t>
  </si>
  <si>
    <t>OCRX US Equity</t>
  </si>
  <si>
    <t>ORCHID PHARMA LT</t>
  </si>
  <si>
    <t>ORCP IN Equity</t>
  </si>
  <si>
    <t>GALMED PHARMACEU</t>
  </si>
  <si>
    <t>GLMD US Equity</t>
  </si>
  <si>
    <t>KALOBIOS PHARMAC</t>
  </si>
  <si>
    <t>NUEVOLUTION AS</t>
  </si>
  <si>
    <t>NUE SS Equity</t>
  </si>
  <si>
    <t>IMPRIMIS PHARMAC</t>
  </si>
  <si>
    <t>IMMY US Equity</t>
  </si>
  <si>
    <t>AMRYT PHARMA PLC</t>
  </si>
  <si>
    <t>AMYT LN Equity</t>
  </si>
  <si>
    <t>REKAH</t>
  </si>
  <si>
    <t>REKA IT Equity</t>
  </si>
  <si>
    <t>LONGRUN TEA</t>
  </si>
  <si>
    <t>2898 HK Equity</t>
  </si>
  <si>
    <t>INTELLIPHARMACEU</t>
  </si>
  <si>
    <t>I CN Equity</t>
  </si>
  <si>
    <t>AMCAD BIOMED COR</t>
  </si>
  <si>
    <t>4188 TT Equity</t>
  </si>
  <si>
    <t>SYNTHETICMR AB</t>
  </si>
  <si>
    <t>SYNT SS Equity</t>
  </si>
  <si>
    <t>KROMEK GROUP PLC</t>
  </si>
  <si>
    <t>KMK LN Equity</t>
  </si>
  <si>
    <t>MERTIVA AB-B</t>
  </si>
  <si>
    <t>MERTMTF SS Equity</t>
  </si>
  <si>
    <t>MD BIOMEDICAL IN</t>
  </si>
  <si>
    <t>6445 TT Equity</t>
  </si>
  <si>
    <t>OREXIGEN THERAPE</t>
  </si>
  <si>
    <t>OREX US Equity</t>
  </si>
  <si>
    <t>NIBEC CO LTD</t>
  </si>
  <si>
    <t>138610 KS Equity</t>
  </si>
  <si>
    <t>MG MED INC</t>
  </si>
  <si>
    <t>180400 KS Equity</t>
  </si>
  <si>
    <t>DYADIC INTERNATI</t>
  </si>
  <si>
    <t>DYAI US Equity</t>
  </si>
  <si>
    <t>EASYWELL BIOMEDI</t>
  </si>
  <si>
    <t>1799 TT Equity</t>
  </si>
  <si>
    <t>CO.DON AG</t>
  </si>
  <si>
    <t>CNWK GR Equity</t>
  </si>
  <si>
    <t>PACIFIC GREEN TE</t>
  </si>
  <si>
    <t>PGTK US Equity</t>
  </si>
  <si>
    <t>SYGNIS AG</t>
  </si>
  <si>
    <t>LIO1 GR Equity</t>
  </si>
  <si>
    <t>CAPITOL HEALTH</t>
  </si>
  <si>
    <t>CAJ AU Equity</t>
  </si>
  <si>
    <t>CENTRUM MEDYCZNE</t>
  </si>
  <si>
    <t>ENE PW Equity</t>
  </si>
  <si>
    <t>TAPIMMUNE INC</t>
  </si>
  <si>
    <t>TPIVD US Equity</t>
  </si>
  <si>
    <t>MIZUHO MEDY CO L</t>
  </si>
  <si>
    <t>4595 JP Equity</t>
  </si>
  <si>
    <t>CASI PHARMACEUTI</t>
  </si>
  <si>
    <t>CASI US Equity</t>
  </si>
  <si>
    <t>THONBURI MEDICAL</t>
  </si>
  <si>
    <t>KDH TB Equity</t>
  </si>
  <si>
    <t>BIODUE SPA</t>
  </si>
  <si>
    <t>BIO2 IM Equity</t>
  </si>
  <si>
    <t>BEACON PHARMACEU</t>
  </si>
  <si>
    <t>BPL BD Equity</t>
  </si>
  <si>
    <t>QUANTUM GEN-REGR</t>
  </si>
  <si>
    <t>ALQGC FP Equity</t>
  </si>
  <si>
    <t>DORSAVI LTD</t>
  </si>
  <si>
    <t>DVL AU Equity</t>
  </si>
  <si>
    <t>VALUE HR CO LTD</t>
  </si>
  <si>
    <t>6078 JP Equity</t>
  </si>
  <si>
    <t>CYTRX CORP</t>
  </si>
  <si>
    <t>CYTR US Equity</t>
  </si>
  <si>
    <t>DYNAMIC MEDICAL</t>
  </si>
  <si>
    <t>4138 TT Equity</t>
  </si>
  <si>
    <t>MEDLAB CLINICAL</t>
  </si>
  <si>
    <t>MDC AU Equity</t>
  </si>
  <si>
    <t>TITAN MEDICAL IN</t>
  </si>
  <si>
    <t>TMD CN Equity</t>
  </si>
  <si>
    <t>AURIS MED HLD AG</t>
  </si>
  <si>
    <t>EARS US Equity</t>
  </si>
  <si>
    <t>PARKRESORT RHEIN</t>
  </si>
  <si>
    <t>PRHAR SW Equity</t>
  </si>
  <si>
    <t>INTERNATIONAL HE</t>
  </si>
  <si>
    <t>IHC SP Equity</t>
  </si>
  <si>
    <t>MAYWUFA CO LTD</t>
  </si>
  <si>
    <t>1731 TT Equity</t>
  </si>
  <si>
    <t>QT VASCULAR LTD</t>
  </si>
  <si>
    <t>QTVC SP Equity</t>
  </si>
  <si>
    <t>PRONAI THERAPEUT</t>
  </si>
  <si>
    <t>DNAI US Equity</t>
  </si>
  <si>
    <t>MILESTONE SCIENT</t>
  </si>
  <si>
    <t>MLSS US Equity</t>
  </si>
  <si>
    <t>LINCOLN PHARMA</t>
  </si>
  <si>
    <t>LPH IN Equity</t>
  </si>
  <si>
    <t>PATIENT HOME MON</t>
  </si>
  <si>
    <t>PHM CN Equity</t>
  </si>
  <si>
    <t>DIVERSICARE HEAL</t>
  </si>
  <si>
    <t>DVCR US Equity</t>
  </si>
  <si>
    <t>SYNCORE BIOTECHN</t>
  </si>
  <si>
    <t>4192 TT Equity</t>
  </si>
  <si>
    <t>CARE TWENTYONE</t>
  </si>
  <si>
    <t>2373 JP Equity</t>
  </si>
  <si>
    <t>JIN YANG PHARMA</t>
  </si>
  <si>
    <t>007370 KS Equity</t>
  </si>
  <si>
    <t>BIOLINE RX LTD</t>
  </si>
  <si>
    <t>BLRX IT Equity</t>
  </si>
  <si>
    <t>DNA LINK INC</t>
  </si>
  <si>
    <t>127120 KS Equity</t>
  </si>
  <si>
    <t>STENTYS</t>
  </si>
  <si>
    <t>STNT FP Equity</t>
  </si>
  <si>
    <t>ADWYA</t>
  </si>
  <si>
    <t>ADWYA TU Equity</t>
  </si>
  <si>
    <t>VERICEL CORP</t>
  </si>
  <si>
    <t>VCEL US Equity</t>
  </si>
  <si>
    <t>PRIMA BIOMED</t>
  </si>
  <si>
    <t>PRR AU Equity</t>
  </si>
  <si>
    <t>IMMUPHARMA PLC</t>
  </si>
  <si>
    <t>IMM LN Equity</t>
  </si>
  <si>
    <t>ADMEDUS LTD</t>
  </si>
  <si>
    <t>AHZ AU Equity</t>
  </si>
  <si>
    <t>GOLDEN HOUSE</t>
  </si>
  <si>
    <t>GOHO IT Equity</t>
  </si>
  <si>
    <t>VISTIN PHARMA AS</t>
  </si>
  <si>
    <t>VISTIN NO Equity</t>
  </si>
  <si>
    <t>HAO WEN HOLDINGS</t>
  </si>
  <si>
    <t>8019 HK Equity</t>
  </si>
  <si>
    <t>YAGAMI INC</t>
  </si>
  <si>
    <t>7488 JP Equity</t>
  </si>
  <si>
    <t>CROSSJECT</t>
  </si>
  <si>
    <t>ALCJ FP Equity</t>
  </si>
  <si>
    <t>DUCHEMBIO CO LTD</t>
  </si>
  <si>
    <t>176750 KS Equity</t>
  </si>
  <si>
    <t>OK BIOTECH CO LT</t>
  </si>
  <si>
    <t>4155 TT Equity</t>
  </si>
  <si>
    <t>RELIEF THERAPEUT</t>
  </si>
  <si>
    <t>RLF SW Equity</t>
  </si>
  <si>
    <t>HEALTHWAY MEDICA</t>
  </si>
  <si>
    <t>HMED SP Equity</t>
  </si>
  <si>
    <t>ATHENS MEDICAL</t>
  </si>
  <si>
    <t>IATR GA Equity</t>
  </si>
  <si>
    <t>MGT CAPITAL INVE</t>
  </si>
  <si>
    <t>MGT US Equity</t>
  </si>
  <si>
    <t>IMMUNO-BIOLOGICA</t>
  </si>
  <si>
    <t>4570 JP Equity</t>
  </si>
  <si>
    <t>CHARM CARE CORP</t>
  </si>
  <si>
    <t>6062 JP Equity</t>
  </si>
  <si>
    <t>GENEMATRIX INC</t>
  </si>
  <si>
    <t>109820 KS Equity</t>
  </si>
  <si>
    <t>MEDCAP AB</t>
  </si>
  <si>
    <t>MCAP SS Equity</t>
  </si>
  <si>
    <t>PROTALIX BIOTHER</t>
  </si>
  <si>
    <t>PLX US Equity</t>
  </si>
  <si>
    <t>ALPHATEC HOLDING</t>
  </si>
  <si>
    <t>ATEC US Equity</t>
  </si>
  <si>
    <t>KYUNG NAM PHARM</t>
  </si>
  <si>
    <t>053950 KS Equity</t>
  </si>
  <si>
    <t>HUMAN METABOLOME</t>
  </si>
  <si>
    <t>6090 JP Equity</t>
  </si>
  <si>
    <t>INTROMEDIC CO LT</t>
  </si>
  <si>
    <t>150840 KS Equity</t>
  </si>
  <si>
    <t>INFUSYSTEM HOLD</t>
  </si>
  <si>
    <t>INFU US Equity</t>
  </si>
  <si>
    <t>PHOENIXBIO CO LT</t>
  </si>
  <si>
    <t>6190 JP Equity</t>
  </si>
  <si>
    <t>SUCCESS HOLDINGS</t>
  </si>
  <si>
    <t>6065 JP Equity</t>
  </si>
  <si>
    <t>PRESBIA PLC</t>
  </si>
  <si>
    <t>LENS US Equity</t>
  </si>
  <si>
    <t>CALITHERA BIOSCI</t>
  </si>
  <si>
    <t>CALA US Equity</t>
  </si>
  <si>
    <t>ERGOMED PLC</t>
  </si>
  <si>
    <t>ERGO LN Equity</t>
  </si>
  <si>
    <t>CHIASMA INC</t>
  </si>
  <si>
    <t>CHMA US Equity</t>
  </si>
  <si>
    <t>MIDATECH PHARMA</t>
  </si>
  <si>
    <t>MTPH LN Equity</t>
  </si>
  <si>
    <t>LIFEHEALTHCARE G</t>
  </si>
  <si>
    <t>LHC AU Equity</t>
  </si>
  <si>
    <t>SING MEDICAL GRP</t>
  </si>
  <si>
    <t>SMG SP Equity</t>
  </si>
  <si>
    <t>XOMA CORP</t>
  </si>
  <si>
    <t>XOMA US Equity</t>
  </si>
  <si>
    <t>PULSE HEALTH LTD</t>
  </si>
  <si>
    <t>PHG AU Equity</t>
  </si>
  <si>
    <t>SUNESIS PHARMAC</t>
  </si>
  <si>
    <t>SNSS US Equity</t>
  </si>
  <si>
    <t>CLOUDTAG INC</t>
  </si>
  <si>
    <t>CTAG LN Equity</t>
  </si>
  <si>
    <t>KOREAN DRUG CO</t>
  </si>
  <si>
    <t>014570 KS Equity</t>
  </si>
  <si>
    <t>BIONIK LABORATOR</t>
  </si>
  <si>
    <t>BNKL US Equity</t>
  </si>
  <si>
    <t>HK LIFE SCI</t>
  </si>
  <si>
    <t>8085 HK Equity</t>
  </si>
  <si>
    <t>NUVO PHARMACEUTI</t>
  </si>
  <si>
    <t>NRI CN Equity</t>
  </si>
  <si>
    <t>WE&amp;WIN DIVERSIFI</t>
  </si>
  <si>
    <t>4113 TT Equity</t>
  </si>
  <si>
    <t>BRAINSWAY LTD</t>
  </si>
  <si>
    <t>BRIN IT Equity</t>
  </si>
  <si>
    <t>MEI PHARMA INC</t>
  </si>
  <si>
    <t>MEIP US Equity</t>
  </si>
  <si>
    <t>UNIMAT RETIREMEN</t>
  </si>
  <si>
    <t>9707 JP Equity</t>
  </si>
  <si>
    <t>JUN YANG FINANCI</t>
  </si>
  <si>
    <t>397 HK Equity</t>
  </si>
  <si>
    <t>BIOVET AD</t>
  </si>
  <si>
    <t>53B BU Equity</t>
  </si>
  <si>
    <t>IMMUNOVACCINE IN</t>
  </si>
  <si>
    <t>IMV CN Equity</t>
  </si>
  <si>
    <t>CEL-SCI CORP</t>
  </si>
  <si>
    <t>CVM US Equity</t>
  </si>
  <si>
    <t>AVIRAGEN THERAPE</t>
  </si>
  <si>
    <t>AVIR US Equity</t>
  </si>
  <si>
    <t>JUNIPER PHARMACE</t>
  </si>
  <si>
    <t>JNP US Equity</t>
  </si>
  <si>
    <t>PHARMAXIS LTD</t>
  </si>
  <si>
    <t>PXS AU Equity</t>
  </si>
  <si>
    <t>1NKEMIA</t>
  </si>
  <si>
    <t>IKM SM Equity</t>
  </si>
  <si>
    <t>BIOASIS TECHNOLO</t>
  </si>
  <si>
    <t>BTI CN Equity</t>
  </si>
  <si>
    <t>BIOTEC PHARMACON</t>
  </si>
  <si>
    <t>BIOTEC NO Equity</t>
  </si>
  <si>
    <t>BIOLARGO INC</t>
  </si>
  <si>
    <t>BLGO US Equity</t>
  </si>
  <si>
    <t>ANGLE PLC</t>
  </si>
  <si>
    <t>AGL LN Equity</t>
  </si>
  <si>
    <t>MEDICREA INTERNA</t>
  </si>
  <si>
    <t>ALMED FP Equity</t>
  </si>
  <si>
    <t>BENQ MEDICAL TEC</t>
  </si>
  <si>
    <t>4116 TT Equity</t>
  </si>
  <si>
    <t>RLS GLOBAL AB</t>
  </si>
  <si>
    <t>RLS SS Equity</t>
  </si>
  <si>
    <t>GERATHERM MEDICA</t>
  </si>
  <si>
    <t>GME GR Equity</t>
  </si>
  <si>
    <t>IWAKI &amp; CO</t>
  </si>
  <si>
    <t>8095 JP Equity</t>
  </si>
  <si>
    <t>SOPHIRIS BIO INC</t>
  </si>
  <si>
    <t>SPHS US Equity</t>
  </si>
  <si>
    <t>KEMPHARM INC</t>
  </si>
  <si>
    <t>KMPH US Equity</t>
  </si>
  <si>
    <t>AVEO PHARMACEUTI</t>
  </si>
  <si>
    <t>AVEO US Equity</t>
  </si>
  <si>
    <t>CATASYS INC</t>
  </si>
  <si>
    <t>CATS US Equity</t>
  </si>
  <si>
    <t>MAXIGEN BIOTECH</t>
  </si>
  <si>
    <t>1783 TT Equity</t>
  </si>
  <si>
    <t>REDX PHARMA PLC</t>
  </si>
  <si>
    <t>REDX LN Equity</t>
  </si>
  <si>
    <t>EAGLE VETERINARY</t>
  </si>
  <si>
    <t>044960 KS Equity</t>
  </si>
  <si>
    <t>MOLECULIN BIOTEC</t>
  </si>
  <si>
    <t>MBRX US Equity</t>
  </si>
  <si>
    <t>SAFWAN TRADING</t>
  </si>
  <si>
    <t>SAFWAN KK Equity</t>
  </si>
  <si>
    <t>BACTIGUARD HLDG</t>
  </si>
  <si>
    <t>BACTIB SS Equity</t>
  </si>
  <si>
    <t>TENAX THERAPEUTI</t>
  </si>
  <si>
    <t>TENX US Equity</t>
  </si>
  <si>
    <t>CHINA HEALTHCARE</t>
  </si>
  <si>
    <t>673 HK Equity</t>
  </si>
  <si>
    <t>OSPREY MEDIC-CDI</t>
  </si>
  <si>
    <t>OSP AU Equity</t>
  </si>
  <si>
    <t>BIOFARM BUCUREST</t>
  </si>
  <si>
    <t>BIO RO Equity</t>
  </si>
  <si>
    <t>CHEIL BIO CO LTD</t>
  </si>
  <si>
    <t>052670 KS Equity</t>
  </si>
  <si>
    <t>AEGERION PHARMAC</t>
  </si>
  <si>
    <t>AL MOWASAT HEALT</t>
  </si>
  <si>
    <t>MHC KK Equity</t>
  </si>
  <si>
    <t>INNOPHARMAX INC</t>
  </si>
  <si>
    <t>4172 TT Equity</t>
  </si>
  <si>
    <t>INTEC PHARMA LTD</t>
  </si>
  <si>
    <t>NTEC IT Equity</t>
  </si>
  <si>
    <t>MOTIF BIO PLC</t>
  </si>
  <si>
    <t>MTFB LN Equity</t>
  </si>
  <si>
    <t>NEUREN PHARMACEU</t>
  </si>
  <si>
    <t>NEU AU Equity</t>
  </si>
  <si>
    <t>YSP SOUTHEAST AS</t>
  </si>
  <si>
    <t>YSP MK Equity</t>
  </si>
  <si>
    <t>ABNOVA CORP</t>
  </si>
  <si>
    <t>4133 TT Equity</t>
  </si>
  <si>
    <t>COHBAR INC</t>
  </si>
  <si>
    <t>CWBR US Equity</t>
  </si>
  <si>
    <t>KAWANISHI HOLDIN</t>
  </si>
  <si>
    <t>2689 JP Equity</t>
  </si>
  <si>
    <t>IBL HEALTHCARE P</t>
  </si>
  <si>
    <t>IBLHL PA Equity</t>
  </si>
  <si>
    <t>MEDFIRST HEALTH</t>
  </si>
  <si>
    <t>4175 TT Equity</t>
  </si>
  <si>
    <t>PIERIS PHARMACEU</t>
  </si>
  <si>
    <t>PIRS US Equity</t>
  </si>
  <si>
    <t>CATABASIS PHARMA</t>
  </si>
  <si>
    <t>CATB US Equity</t>
  </si>
  <si>
    <t>ADAMIS PHARMACEU</t>
  </si>
  <si>
    <t>ADMP US Equity</t>
  </si>
  <si>
    <t>CIRCLE HOLDINGS</t>
  </si>
  <si>
    <t>CIRC LN Equity</t>
  </si>
  <si>
    <t>TRACON PHARMACEU</t>
  </si>
  <si>
    <t>TCON US Equity</t>
  </si>
  <si>
    <t>POLSKI BANK KOMO</t>
  </si>
  <si>
    <t>BKM PW Equity</t>
  </si>
  <si>
    <t>COMPUMEDICS LTD</t>
  </si>
  <si>
    <t>CMP AU Equity</t>
  </si>
  <si>
    <t>NAT VET CARE LTD</t>
  </si>
  <si>
    <t>NVL AU Equity</t>
  </si>
  <si>
    <t>SEOUL PHARMA CO</t>
  </si>
  <si>
    <t>018680 KS Equity</t>
  </si>
  <si>
    <t>ANPARIO PLC</t>
  </si>
  <si>
    <t>ANP LN Equity</t>
  </si>
  <si>
    <t>VERMILLION INC</t>
  </si>
  <si>
    <t>VRML US Equity</t>
  </si>
  <si>
    <t>BIOINVENT INTL</t>
  </si>
  <si>
    <t>BINV SS Equity</t>
  </si>
  <si>
    <t>PHARMSWELLBIO CO</t>
  </si>
  <si>
    <t>043090 KS Equity</t>
  </si>
  <si>
    <t>VINCENT MEDICAL</t>
  </si>
  <si>
    <t>1612 HK Equity</t>
  </si>
  <si>
    <t>MEDIKA DD</t>
  </si>
  <si>
    <t>MDKARA CZ Equity</t>
  </si>
  <si>
    <t>MEDICURE INC</t>
  </si>
  <si>
    <t>MPH CN Equity</t>
  </si>
  <si>
    <t>TAKUNG ART CO LT</t>
  </si>
  <si>
    <t>TKAT US Equity</t>
  </si>
  <si>
    <t>GALECTIN THERAPE</t>
  </si>
  <si>
    <t>GALT US Equity</t>
  </si>
  <si>
    <t>ALLIANCE HEALTHC</t>
  </si>
  <si>
    <t>AIQ US Equity</t>
  </si>
  <si>
    <t>CRITICAL OUTCOME</t>
  </si>
  <si>
    <t>COT CN Equity</t>
  </si>
  <si>
    <t>OPTIBIOTIX HEALT</t>
  </si>
  <si>
    <t>OPTI LN Equity</t>
  </si>
  <si>
    <t>REWALK ROBOTICS</t>
  </si>
  <si>
    <t>RWLK US Equity</t>
  </si>
  <si>
    <t>KUKJE PHARMA CO</t>
  </si>
  <si>
    <t>002720 KS Equity</t>
  </si>
  <si>
    <t>EKSO BIONICS HOL</t>
  </si>
  <si>
    <t>EKSO US Equity</t>
  </si>
  <si>
    <t>STEADYMED LTD</t>
  </si>
  <si>
    <t>STDY US Equity</t>
  </si>
  <si>
    <t>ELOS MEDTECH AB</t>
  </si>
  <si>
    <t>ELOSB SS Equity</t>
  </si>
  <si>
    <t>WUYI INTERNATION</t>
  </si>
  <si>
    <t>1889 HK Equity</t>
  </si>
  <si>
    <t>ESSA PHARMA INC</t>
  </si>
  <si>
    <t>EPI CN Equity</t>
  </si>
  <si>
    <t>INFINITY PHARMAC</t>
  </si>
  <si>
    <t>INFI US Equity</t>
  </si>
  <si>
    <t>MEDICAL PROGNOSI</t>
  </si>
  <si>
    <t>MPI SS Equity</t>
  </si>
  <si>
    <t>TBS GROUP SPA</t>
  </si>
  <si>
    <t>TBS IM Equity</t>
  </si>
  <si>
    <t>BIOVENTIX PLC</t>
  </si>
  <si>
    <t>BVXP LN Equity</t>
  </si>
  <si>
    <t>NORTHWEST BIO</t>
  </si>
  <si>
    <t>NWBO US Equity</t>
  </si>
  <si>
    <t>YUYU PHARMA INC</t>
  </si>
  <si>
    <t>000220 KS Equity</t>
  </si>
  <si>
    <t>GLAXOSMITHKLINE</t>
  </si>
  <si>
    <t>GLAXOSMI NL Equity</t>
  </si>
  <si>
    <t>CELLNOVO GROUP S</t>
  </si>
  <si>
    <t>CLNV FP Equity</t>
  </si>
  <si>
    <t>IMMUNODIAGNOSTIC</t>
  </si>
  <si>
    <t>IDH LN Equity</t>
  </si>
  <si>
    <t>INDRAPRASTHA MED</t>
  </si>
  <si>
    <t>IPMC IN Equity</t>
  </si>
  <si>
    <t>ANIMALCARE GROUP</t>
  </si>
  <si>
    <t>ANCR LN Equity</t>
  </si>
  <si>
    <t>HOVID BHD</t>
  </si>
  <si>
    <t>HOV MK Equity</t>
  </si>
  <si>
    <t>CHUNGHWA CHEMICA</t>
  </si>
  <si>
    <t>1762 TT Equity</t>
  </si>
  <si>
    <t>WAI YUEN TONG ME</t>
  </si>
  <si>
    <t>897 HK Equity</t>
  </si>
  <si>
    <t>BOULE DIAGNOSTIC</t>
  </si>
  <si>
    <t>BOUL SS Equity</t>
  </si>
  <si>
    <t>AVANT DIAGNOSTIC</t>
  </si>
  <si>
    <t>AVDX US Equity</t>
  </si>
  <si>
    <t>AURINIA PHARMACE</t>
  </si>
  <si>
    <t>AUP CN Equity</t>
  </si>
  <si>
    <t>FARON PHARMACEUT</t>
  </si>
  <si>
    <t>FARN LN Equity</t>
  </si>
  <si>
    <t>GALENA BIOPHARMA</t>
  </si>
  <si>
    <t>GALE US Equity</t>
  </si>
  <si>
    <t>BIRZEIT PHARMA</t>
  </si>
  <si>
    <t>BPC PS Equity</t>
  </si>
  <si>
    <t>ONCIMMUNE HOLDIN</t>
  </si>
  <si>
    <t>ONC LN Equity</t>
  </si>
  <si>
    <t>KOKEN</t>
  </si>
  <si>
    <t>7963 JP Equity</t>
  </si>
  <si>
    <t>DAR AL DAWA DEV</t>
  </si>
  <si>
    <t>DADI JR Equity</t>
  </si>
  <si>
    <t>ATYR PHARMA INC</t>
  </si>
  <si>
    <t>LIFE US Equity</t>
  </si>
  <si>
    <t>CHEM TECH RESEAR</t>
  </si>
  <si>
    <t>047920 KS Equity</t>
  </si>
  <si>
    <t>CAPRICOR THERAPE</t>
  </si>
  <si>
    <t>CAPR US Equity</t>
  </si>
  <si>
    <t>THEMIS MED LTD</t>
  </si>
  <si>
    <t>TMCH IN Equity</t>
  </si>
  <si>
    <t>SHL TELEMEDI-REG</t>
  </si>
  <si>
    <t>SHLTN SW Equity</t>
  </si>
  <si>
    <t>BONE BIOLOGICS C</t>
  </si>
  <si>
    <t>BBLG US Equity</t>
  </si>
  <si>
    <t>RAQUALIA PHARMA</t>
  </si>
  <si>
    <t>4579 JP Equity</t>
  </si>
  <si>
    <t>BAMBOOS HEALTH</t>
  </si>
  <si>
    <t>8216 HK Equity</t>
  </si>
  <si>
    <t>SDI LTD</t>
  </si>
  <si>
    <t>SDI AU Equity</t>
  </si>
  <si>
    <t>NEPTUNE TECH&amp;BIO</t>
  </si>
  <si>
    <t>NTB CN Equity</t>
  </si>
  <si>
    <t>ARADIGM CORP</t>
  </si>
  <si>
    <t>ARDM US Equity</t>
  </si>
  <si>
    <t>RETRACTABLE TECH</t>
  </si>
  <si>
    <t>RVP US Equity</t>
  </si>
  <si>
    <t>BIOTOXTECH CO LT</t>
  </si>
  <si>
    <t>086040 KS Equity</t>
  </si>
  <si>
    <t>EOS IMAGING SA</t>
  </si>
  <si>
    <t>EOSI FP Equity</t>
  </si>
  <si>
    <t>MINAPHARM</t>
  </si>
  <si>
    <t>MIPH EY Equity</t>
  </si>
  <si>
    <t>WAKAMOTO PHARM</t>
  </si>
  <si>
    <t>4512 JP Equity</t>
  </si>
  <si>
    <t>SUMMIT THERAPEUT</t>
  </si>
  <si>
    <t>SUMM LN Equity</t>
  </si>
  <si>
    <t>ABZENA PLC</t>
  </si>
  <si>
    <t>ABZA LN Equity</t>
  </si>
  <si>
    <t>ASIT BIOTECH SA</t>
  </si>
  <si>
    <t>ASIT BB Equity</t>
  </si>
  <si>
    <t>CUMBERLAND PHARM</t>
  </si>
  <si>
    <t>CPIX US Equity</t>
  </si>
  <si>
    <t>COGSTATE LTD</t>
  </si>
  <si>
    <t>CGS AU Equity</t>
  </si>
  <si>
    <t>VIVEVE MEDICAL I</t>
  </si>
  <si>
    <t>VIVE US Equity</t>
  </si>
  <si>
    <t>CAREDX INC</t>
  </si>
  <si>
    <t>CDNA US Equity</t>
  </si>
  <si>
    <t>MOBERG PHARMA AB</t>
  </si>
  <si>
    <t>MOB SS Equity</t>
  </si>
  <si>
    <t>EXTRAWELL PHARM</t>
  </si>
  <si>
    <t>858 HK Equity</t>
  </si>
  <si>
    <t>SOIKEN HOLDINGS</t>
  </si>
  <si>
    <t>2385 JP Equity</t>
  </si>
  <si>
    <t>WOOGENE B&amp;G CO L</t>
  </si>
  <si>
    <t>018620 KS Equity</t>
  </si>
  <si>
    <t>TRISTEL PLC</t>
  </si>
  <si>
    <t>TSTL LN Equity</t>
  </si>
  <si>
    <t>SENSUS HEALTHCAR</t>
  </si>
  <si>
    <t>SRTS US Equity</t>
  </si>
  <si>
    <t>ACTINIUM PHARMAC</t>
  </si>
  <si>
    <t>ATNM US Equity</t>
  </si>
  <si>
    <t>IMEXPHARM PHARMA</t>
  </si>
  <si>
    <t>IMP VN Equity</t>
  </si>
  <si>
    <t>HELIUS MEDICAL T</t>
  </si>
  <si>
    <t>HSDT US Equity</t>
  </si>
  <si>
    <t>SCYNEXIS INC</t>
  </si>
  <si>
    <t>SCYX US Equity</t>
  </si>
  <si>
    <t>EDAP TMS SA -ADR</t>
  </si>
  <si>
    <t>EDAP US Equity</t>
  </si>
  <si>
    <t>SANOFI AVENTIS</t>
  </si>
  <si>
    <t>SAPL PA Equity</t>
  </si>
  <si>
    <t>DICERNA PHARMACE</t>
  </si>
  <si>
    <t>DRNA US Equity</t>
  </si>
  <si>
    <t>INNATE IMMUNOTHE</t>
  </si>
  <si>
    <t>IIL AU Equity</t>
  </si>
  <si>
    <t>ELEVEN BIOTHERAP</t>
  </si>
  <si>
    <t>EBIO US Equity</t>
  </si>
  <si>
    <t>PULSE BIOSCIENCE</t>
  </si>
  <si>
    <t>PLSE US Equity</t>
  </si>
  <si>
    <t>SELVITA SA</t>
  </si>
  <si>
    <t>SLV PW Equity</t>
  </si>
  <si>
    <t>ADVANCED ONCOTHE</t>
  </si>
  <si>
    <t>AVO LN Equity</t>
  </si>
  <si>
    <t>GLAC BIOTECH CO</t>
  </si>
  <si>
    <t>6553 TT Equity</t>
  </si>
  <si>
    <t>VEXIM SA</t>
  </si>
  <si>
    <t>ALVXM FP Equity</t>
  </si>
  <si>
    <t>SHAREHOPE MEDICI</t>
  </si>
  <si>
    <t>8403 TT Equity</t>
  </si>
  <si>
    <t>ITAMAR MEDICAL</t>
  </si>
  <si>
    <t>ITMR IT Equity</t>
  </si>
  <si>
    <t>IMMUNICUM AB</t>
  </si>
  <si>
    <t>IMMU SS Equity</t>
  </si>
  <si>
    <t>FUTURA MEDICAL</t>
  </si>
  <si>
    <t>FUM LN Equity</t>
  </si>
  <si>
    <t>AEGLEA BIOTHERAP</t>
  </si>
  <si>
    <t>AGLE US Equity</t>
  </si>
  <si>
    <t>CATALYST PHARMAC</t>
  </si>
  <si>
    <t>CPRX US Equity</t>
  </si>
  <si>
    <t>MAUNA KEA TECHNO</t>
  </si>
  <si>
    <t>MKEA FP Equity</t>
  </si>
  <si>
    <t>CREATE MEDIC</t>
  </si>
  <si>
    <t>5187 JP Equity</t>
  </si>
  <si>
    <t>CHEMBIO DIAGNOST</t>
  </si>
  <si>
    <t>CEMI US Equity</t>
  </si>
  <si>
    <t>AVACTA GROUP PLC</t>
  </si>
  <si>
    <t>AVCT LN Equity</t>
  </si>
  <si>
    <t>WELEDA AG</t>
  </si>
  <si>
    <t>WELEDA SW Equity</t>
  </si>
  <si>
    <t>OPTHEA LTD</t>
  </si>
  <si>
    <t>OPT AU Equity</t>
  </si>
  <si>
    <t>INTECH BIOPHARM</t>
  </si>
  <si>
    <t>6461 TT Equity</t>
  </si>
  <si>
    <t>ANTIBIOTICE SA</t>
  </si>
  <si>
    <t>ATB RO Equity</t>
  </si>
  <si>
    <t>BONE THERAPEUTIC</t>
  </si>
  <si>
    <t>BOTHE BB Equity</t>
  </si>
  <si>
    <t>UCHIYAMA HOLDING</t>
  </si>
  <si>
    <t>6059 JP Equity</t>
  </si>
  <si>
    <t>THRESHOLD PHARMA</t>
  </si>
  <si>
    <t>THLD US Equity</t>
  </si>
  <si>
    <t>TRANS GENIC INC</t>
  </si>
  <si>
    <t>2342 JP Equity</t>
  </si>
  <si>
    <t>A&amp;D CO LTD</t>
  </si>
  <si>
    <t>7745 JP Equity</t>
  </si>
  <si>
    <t>OHR PHARMACEUTIC</t>
  </si>
  <si>
    <t>OHRP US Equity</t>
  </si>
  <si>
    <t>EKF DIAGNOSTICS</t>
  </si>
  <si>
    <t>EKF LN Equity</t>
  </si>
  <si>
    <t>ZAFGEN INC</t>
  </si>
  <si>
    <t>ZFGN US Equity</t>
  </si>
  <si>
    <t>MEDIUS HOLDINGS</t>
  </si>
  <si>
    <t>3154 JP Equity</t>
  </si>
  <si>
    <t>ALDEYRA THERAPEU</t>
  </si>
  <si>
    <t>ALDX US Equity</t>
  </si>
  <si>
    <t>SEOULIN BIOSCIEN</t>
  </si>
  <si>
    <t>038070 KS Equity</t>
  </si>
  <si>
    <t>MATINAS BIOPHARM</t>
  </si>
  <si>
    <t>MTNB US Equity</t>
  </si>
  <si>
    <t>SOLCO BIOMEDICAL</t>
  </si>
  <si>
    <t>043100 KS Equity</t>
  </si>
  <si>
    <t>BIOSYENT INC</t>
  </si>
  <si>
    <t>RX CN Equity</t>
  </si>
  <si>
    <t>META BIOMED CO L</t>
  </si>
  <si>
    <t>059210 KS Equity</t>
  </si>
  <si>
    <t>GEMPHIRE THERAPE</t>
  </si>
  <si>
    <t>GEMP US Equity</t>
  </si>
  <si>
    <t>ORYZON GENOMICS</t>
  </si>
  <si>
    <t>ORY SM Equity</t>
  </si>
  <si>
    <t>SWISSRAY GLOBAL</t>
  </si>
  <si>
    <t>4198 TT Equity</t>
  </si>
  <si>
    <t>ELAN CORP</t>
  </si>
  <si>
    <t>6099 JP Equity</t>
  </si>
  <si>
    <t>QLT INC</t>
  </si>
  <si>
    <t>QLT CN Equity</t>
  </si>
  <si>
    <t>ANAVEX LIFE SCIE</t>
  </si>
  <si>
    <t>AVXL US Equity</t>
  </si>
  <si>
    <t>ORIENT PHARMA CO</t>
  </si>
  <si>
    <t>4166 TT Equity</t>
  </si>
  <si>
    <t>CREMER</t>
  </si>
  <si>
    <t>CREM3 BZ Equity</t>
  </si>
  <si>
    <t>GLYCONEX INC</t>
  </si>
  <si>
    <t>4168 TT Equity</t>
  </si>
  <si>
    <t>TRADITIONAL THER</t>
  </si>
  <si>
    <t>TTC AU Equity</t>
  </si>
  <si>
    <t>COSMO BIO CO LTD</t>
  </si>
  <si>
    <t>3386 JP Equity</t>
  </si>
  <si>
    <t>ARCADIA BIOSCIEN</t>
  </si>
  <si>
    <t>RKDA US Equity</t>
  </si>
  <si>
    <t>NANOVIRICIDES IN</t>
  </si>
  <si>
    <t>NNVC US Equity</t>
  </si>
  <si>
    <t>ADMA BIOLOGICS I</t>
  </si>
  <si>
    <t>ADMA US Equity</t>
  </si>
  <si>
    <t>CONTRAFECT CORP</t>
  </si>
  <si>
    <t>CFRX US Equity</t>
  </si>
  <si>
    <t>JOBEN BIO-MEDICA</t>
  </si>
  <si>
    <t>4193 TT Equity</t>
  </si>
  <si>
    <t>HUA XIA HEALTHCA</t>
  </si>
  <si>
    <t>8143 HK Equity</t>
  </si>
  <si>
    <t>SPRING BANK PHAR</t>
  </si>
  <si>
    <t>SBPH US Equity</t>
  </si>
  <si>
    <t>HARVARD BIOSCIEN</t>
  </si>
  <si>
    <t>HBIO US Equity</t>
  </si>
  <si>
    <t>SANIONA AB</t>
  </si>
  <si>
    <t>SANION SS Equity</t>
  </si>
  <si>
    <t>APEX MEDICAL COR</t>
  </si>
  <si>
    <t>4106 TT Equity</t>
  </si>
  <si>
    <t>AMRUTANJAN HEALT</t>
  </si>
  <si>
    <t>ARJN IN Equity</t>
  </si>
  <si>
    <t>PIXIUM VISIO</t>
  </si>
  <si>
    <t>PIX FP Equity</t>
  </si>
  <si>
    <t>BIONIME CORP</t>
  </si>
  <si>
    <t>4737 TT Equity</t>
  </si>
  <si>
    <t>SAINT-CARE HOLDI</t>
  </si>
  <si>
    <t>2374 JP Equity</t>
  </si>
  <si>
    <t>DRAGONITE INTERN</t>
  </si>
  <si>
    <t>329 HK Equity</t>
  </si>
  <si>
    <t>ELLEX MEDICAL LA</t>
  </si>
  <si>
    <t>ELX AU Equity</t>
  </si>
  <si>
    <t>SYN-TECH CHEM &amp;</t>
  </si>
  <si>
    <t>1777 TT Equity</t>
  </si>
  <si>
    <t>ABIVAX SA</t>
  </si>
  <si>
    <t>ABVX FP Equity</t>
  </si>
  <si>
    <t>REBER GENETICS</t>
  </si>
  <si>
    <t>6479 TT Equity</t>
  </si>
  <si>
    <t>EXCELSIOR BIOPHA</t>
  </si>
  <si>
    <t>6496 TT Equity</t>
  </si>
  <si>
    <t>NISSAN</t>
  </si>
  <si>
    <t>NISA IT Equity</t>
  </si>
  <si>
    <t>CHEMOMETEC A/S</t>
  </si>
  <si>
    <t>CHEMM DC Equity</t>
  </si>
  <si>
    <t>DIURNAL GROUP PL</t>
  </si>
  <si>
    <t>DNL LN Equity</t>
  </si>
  <si>
    <t>PARAGON CARE LTD</t>
  </si>
  <si>
    <t>PGC AU Equity</t>
  </si>
  <si>
    <t>FIVE STAR QUA</t>
  </si>
  <si>
    <t>FVE US Equity</t>
  </si>
  <si>
    <t>DIGIRAD CORP</t>
  </si>
  <si>
    <t>DRAD US Equity</t>
  </si>
  <si>
    <t>GHP SPECIALITY C</t>
  </si>
  <si>
    <t>GHP SS Equity</t>
  </si>
  <si>
    <t>PHARMING GRP NV</t>
  </si>
  <si>
    <t>PHARM NA Equity</t>
  </si>
  <si>
    <t>ANUH PHARMA LTD</t>
  </si>
  <si>
    <t>ANUH IN Equity</t>
  </si>
  <si>
    <t>PANACEA BIOTEC</t>
  </si>
  <si>
    <t>PNCB IN Equity</t>
  </si>
  <si>
    <t>AVINGER INC</t>
  </si>
  <si>
    <t>AVGR US Equity</t>
  </si>
  <si>
    <t>KINDRED BIOSCIEN</t>
  </si>
  <si>
    <t>KIN US Equity</t>
  </si>
  <si>
    <t>HESTER BIOSCIENC</t>
  </si>
  <si>
    <t>HBIO IN Equity</t>
  </si>
  <si>
    <t>HUMAN HEALTH HOL</t>
  </si>
  <si>
    <t>1419 HK Equity</t>
  </si>
  <si>
    <t>ILEX MEDICAL LTD</t>
  </si>
  <si>
    <t>ILX IT Equity</t>
  </si>
  <si>
    <t>SINIL PHARM CO</t>
  </si>
  <si>
    <t>012790 KS Equity</t>
  </si>
  <si>
    <t>BIOHIT OYJ-B</t>
  </si>
  <si>
    <t>BIOBV FH Equity</t>
  </si>
  <si>
    <t>SHINHUNG CO LTD</t>
  </si>
  <si>
    <t>004080 KS Equity</t>
  </si>
  <si>
    <t>CATHAY INTL HLDG</t>
  </si>
  <si>
    <t>CTI LN Equity</t>
  </si>
  <si>
    <t>CARDIOME PHARMA</t>
  </si>
  <si>
    <t>COM CN Equity</t>
  </si>
  <si>
    <t>PURAPHARM CORP L</t>
  </si>
  <si>
    <t>1498 HK Equity</t>
  </si>
  <si>
    <t>BIOPTIK TECHNOLO</t>
  </si>
  <si>
    <t>4161 TT Equity</t>
  </si>
  <si>
    <t>DONGSUNG PHARM</t>
  </si>
  <si>
    <t>002210 KS Equity</t>
  </si>
  <si>
    <t>STRONGBRIDGE BIO</t>
  </si>
  <si>
    <t>SBBP US Equity</t>
  </si>
  <si>
    <t>RIBOMIC INC</t>
  </si>
  <si>
    <t>4591 JP Equity</t>
  </si>
  <si>
    <t>AFFIMED NV</t>
  </si>
  <si>
    <t>AFMD US Equity</t>
  </si>
  <si>
    <t>SCIVISION BIOTEC</t>
  </si>
  <si>
    <t>1786 TT Equity</t>
  </si>
  <si>
    <t>ORAMED PHARMACEU</t>
  </si>
  <si>
    <t>ORMP US Equity</t>
  </si>
  <si>
    <t>EKACHAI MEDICAL</t>
  </si>
  <si>
    <t>EKH TB Equity</t>
  </si>
  <si>
    <t>MEDICAL IKKOU</t>
  </si>
  <si>
    <t>3353 JP Equity</t>
  </si>
  <si>
    <t>HI-CLEARANCE INC</t>
  </si>
  <si>
    <t>1788 TT Equity</t>
  </si>
  <si>
    <t>CYTODYN INC</t>
  </si>
  <si>
    <t>CYDY US Equity</t>
  </si>
  <si>
    <t>OSE IMMUNO</t>
  </si>
  <si>
    <t>OSE FP Equity</t>
  </si>
  <si>
    <t>CLAL BIOTECHNOLO</t>
  </si>
  <si>
    <t>CBI IT Equity</t>
  </si>
  <si>
    <t>BIOLEADERS CORP</t>
  </si>
  <si>
    <t>142760 KS Equity</t>
  </si>
  <si>
    <t>CIPHER PHARMACEU</t>
  </si>
  <si>
    <t>CPH CN Equity</t>
  </si>
  <si>
    <t>BIOFRONTERA AG</t>
  </si>
  <si>
    <t>B8F GR Equity</t>
  </si>
  <si>
    <t>SILENCE THERAPEU</t>
  </si>
  <si>
    <t>SLN LN Equity</t>
  </si>
  <si>
    <t>SYMBIO PHARMACEU</t>
  </si>
  <si>
    <t>4582 JP Equity</t>
  </si>
  <si>
    <t>COMFORT GLOVE BH</t>
  </si>
  <si>
    <t>CG MK Equity</t>
  </si>
  <si>
    <t>ALIMERA SCIENCES</t>
  </si>
  <si>
    <t>ALIM US Equity</t>
  </si>
  <si>
    <t>COWEALTH MEDICAL</t>
  </si>
  <si>
    <t>4745 TT Equity</t>
  </si>
  <si>
    <t>WEIFA ASA</t>
  </si>
  <si>
    <t>WEIFA NO Equity</t>
  </si>
  <si>
    <t>PHOTOCURE ASA</t>
  </si>
  <si>
    <t>PHO NO Equity</t>
  </si>
  <si>
    <t>INNOVATIVE PHARM</t>
  </si>
  <si>
    <t>399 HK Equity</t>
  </si>
  <si>
    <t>PEREGRINE PHARMA</t>
  </si>
  <si>
    <t>PPHM US Equity</t>
  </si>
  <si>
    <t>KMH CO LTD</t>
  </si>
  <si>
    <t>122450 KS Equity</t>
  </si>
  <si>
    <t>LANSEN PHARMACEU</t>
  </si>
  <si>
    <t>503 HK Equity</t>
  </si>
  <si>
    <t>GLAXO SMITH KLIN</t>
  </si>
  <si>
    <t>BIOC EY Equity</t>
  </si>
  <si>
    <t>GTX INC</t>
  </si>
  <si>
    <t>GTXI US Equity</t>
  </si>
  <si>
    <t>CTI BIOPHARMA CO</t>
  </si>
  <si>
    <t>CTIC US Equity</t>
  </si>
  <si>
    <t>ONCOLYS BIOPHARM</t>
  </si>
  <si>
    <t>4588 JP Equity</t>
  </si>
  <si>
    <t>AKARI THERAPEUTI</t>
  </si>
  <si>
    <t>AKTX US Equity</t>
  </si>
  <si>
    <t>CEAPRO INC</t>
  </si>
  <si>
    <t>CZO CN Equity</t>
  </si>
  <si>
    <t>VERONA PHARMA PL</t>
  </si>
  <si>
    <t>VRP LN Equity</t>
  </si>
  <si>
    <t>HIGH TECH PHARM</t>
  </si>
  <si>
    <t>106190 KS Equity</t>
  </si>
  <si>
    <t>HEDGEPATH PHARMA</t>
  </si>
  <si>
    <t>HPPI US Equity</t>
  </si>
  <si>
    <t>TSH BIOPHARM COR</t>
  </si>
  <si>
    <t>8432 TT Equity</t>
  </si>
  <si>
    <t>D WEST THERA INS</t>
  </si>
  <si>
    <t>4576 JP Equity</t>
  </si>
  <si>
    <t>LANKA HOSPITAL</t>
  </si>
  <si>
    <t>LHCL SL Equity</t>
  </si>
  <si>
    <t>ZYNERBA PHARMACE</t>
  </si>
  <si>
    <t>ZYNE US Equity</t>
  </si>
  <si>
    <t>PHARNEXT SA</t>
  </si>
  <si>
    <t>ALPHA FP Equity</t>
  </si>
  <si>
    <t>RENEURON GROUP P</t>
  </si>
  <si>
    <t>RENE LN Equity</t>
  </si>
  <si>
    <t>NEOS THERAPEUTIC</t>
  </si>
  <si>
    <t>NEOS US Equity</t>
  </si>
  <si>
    <t>OBJ LTD</t>
  </si>
  <si>
    <t>OBJ AU Equity</t>
  </si>
  <si>
    <t>MIRATI THERAPEUT</t>
  </si>
  <si>
    <t>MRTX US Equity</t>
  </si>
  <si>
    <t>FATE THERAPEUTIC</t>
  </si>
  <si>
    <t>FATE US Equity</t>
  </si>
  <si>
    <t>BIOLASE INC</t>
  </si>
  <si>
    <t>BIOL US Equity</t>
  </si>
  <si>
    <t>I'ROM GROUP CO L</t>
  </si>
  <si>
    <t>2372 JP Equity</t>
  </si>
  <si>
    <t>PSYCHEMEDICS CRP</t>
  </si>
  <si>
    <t>PMD US Equity</t>
  </si>
  <si>
    <t>ENDOCHOICE HOLDI</t>
  </si>
  <si>
    <t>GI US Equity</t>
  </si>
  <si>
    <t>ONYX HEALTHCARE</t>
  </si>
  <si>
    <t>6569 TT Equity</t>
  </si>
  <si>
    <t>RECRO PHARMA INC</t>
  </si>
  <si>
    <t>REPH US Equity</t>
  </si>
  <si>
    <t>UMP HEALTHCARE H</t>
  </si>
  <si>
    <t>722 HK Equity</t>
  </si>
  <si>
    <t>LABGENOMICS CO L</t>
  </si>
  <si>
    <t>084650 KS Equity</t>
  </si>
  <si>
    <t>EPIGENOMICS AG</t>
  </si>
  <si>
    <t>ECX GR Equity</t>
  </si>
  <si>
    <t>ACHAOGEN INC</t>
  </si>
  <si>
    <t>AKAO US Equity</t>
  </si>
  <si>
    <t>CORMEDIX INC</t>
  </si>
  <si>
    <t>CRMD US Equity</t>
  </si>
  <si>
    <t>ISEC HEALTHCARE</t>
  </si>
  <si>
    <t>ISEC SP Equity</t>
  </si>
  <si>
    <t>SINCO PHARMACEUT</t>
  </si>
  <si>
    <t>6833 HK Equity</t>
  </si>
  <si>
    <t>UNI-BIO GROUP</t>
  </si>
  <si>
    <t>690 HK Equity</t>
  </si>
  <si>
    <t>VIVUS INC</t>
  </si>
  <si>
    <t>VVUS US Equity</t>
  </si>
  <si>
    <t>MYUNGMOON PHARM</t>
  </si>
  <si>
    <t>017180 KS Equity</t>
  </si>
  <si>
    <t>ORION PHARMA LTD</t>
  </si>
  <si>
    <t>OPL BD Equity</t>
  </si>
  <si>
    <t>HWAIL PHARM CO</t>
  </si>
  <si>
    <t>061250 KS Equity</t>
  </si>
  <si>
    <t>THAI OPTICAL GRO</t>
  </si>
  <si>
    <t>TOG TB Equity</t>
  </si>
  <si>
    <t>QUANTUM PHARMACE</t>
  </si>
  <si>
    <t>QP/ LN Equity</t>
  </si>
  <si>
    <t>PROMOPHARM</t>
  </si>
  <si>
    <t>PRO MC Equity</t>
  </si>
  <si>
    <t>ARQULE INC</t>
  </si>
  <si>
    <t>ARQL US Equity</t>
  </si>
  <si>
    <t>TTK HEALTHCARE</t>
  </si>
  <si>
    <t>TTKP IN Equity</t>
  </si>
  <si>
    <t>SEASPINE HOLD</t>
  </si>
  <si>
    <t>SPNE US Equity</t>
  </si>
  <si>
    <t>BOVIE MEDICAL</t>
  </si>
  <si>
    <t>BVX US Equity</t>
  </si>
  <si>
    <t>CHIOME BIOSCIENC</t>
  </si>
  <si>
    <t>4583 JP Equity</t>
  </si>
  <si>
    <t>TRILLIUM THERAPE</t>
  </si>
  <si>
    <t>TR CN Equity</t>
  </si>
  <si>
    <t>UNIMED LABORATOR</t>
  </si>
  <si>
    <t>UMED TU Equity</t>
  </si>
  <si>
    <t>POLYNOVO LTD</t>
  </si>
  <si>
    <t>PNV AU Equity</t>
  </si>
  <si>
    <t>EIGER BIOPHARMAC</t>
  </si>
  <si>
    <t>EIGR US Equity</t>
  </si>
  <si>
    <t>PSIVIDA CORP</t>
  </si>
  <si>
    <t>PSDV US Equity</t>
  </si>
  <si>
    <t>APEX HEALTHCARE</t>
  </si>
  <si>
    <t>APEX MK Equity</t>
  </si>
  <si>
    <t>A-MOTION CO LTD</t>
  </si>
  <si>
    <t>031860 KS Equity</t>
  </si>
  <si>
    <t>THROMBOGENICS NV</t>
  </si>
  <si>
    <t>THR BB Equity</t>
  </si>
  <si>
    <t>OXFORD BIOMEDICA</t>
  </si>
  <si>
    <t>OXB LN Equity</t>
  </si>
  <si>
    <t>JILIN PROVINCE-H</t>
  </si>
  <si>
    <t>8049 HK Equity</t>
  </si>
  <si>
    <t>CURETIS AG</t>
  </si>
  <si>
    <t>CURE NA Equity</t>
  </si>
  <si>
    <t>KUROS BIOSCIENCE</t>
  </si>
  <si>
    <t>KURN SW Equity</t>
  </si>
  <si>
    <t>GREEN CROSS MEDI</t>
  </si>
  <si>
    <t>142280 KS Equity</t>
  </si>
  <si>
    <t>ONCODESIGN</t>
  </si>
  <si>
    <t>ALONC FP Equity</t>
  </si>
  <si>
    <t>TPI ENTERPRISES</t>
  </si>
  <si>
    <t>TPE AU Equity</t>
  </si>
  <si>
    <t>SEED/TOKYO</t>
  </si>
  <si>
    <t>7743 JP Equity</t>
  </si>
  <si>
    <t>HIGHNOON LAB</t>
  </si>
  <si>
    <t>HINOON PA Equity</t>
  </si>
  <si>
    <t>PTL ENTERPRIESES</t>
  </si>
  <si>
    <t>PTLE IN Equity</t>
  </si>
  <si>
    <t>BEIJING CHUNLI-H</t>
  </si>
  <si>
    <t>1858 HK Equity</t>
  </si>
  <si>
    <t>MADRIGAL PHARMAC</t>
  </si>
  <si>
    <t>MDGL US Equity</t>
  </si>
  <si>
    <t>GENEURO SA</t>
  </si>
  <si>
    <t>GNRO FP Equity</t>
  </si>
  <si>
    <t>OASMIA PHARMACEU</t>
  </si>
  <si>
    <t>OASM SS Equity</t>
  </si>
  <si>
    <t>SHENZHEN NEPTU-H</t>
  </si>
  <si>
    <t>8329 HK Equity</t>
  </si>
  <si>
    <t>HIRONIC CO LTD</t>
  </si>
  <si>
    <t>149980 KS Equity</t>
  </si>
  <si>
    <t>CKD BIO CORP</t>
  </si>
  <si>
    <t>063160 KS Equity</t>
  </si>
  <si>
    <t>HOSHI IRYOU-SANK</t>
  </si>
  <si>
    <t>7634 JP Equity</t>
  </si>
  <si>
    <t>TRANSGENE SA</t>
  </si>
  <si>
    <t>TNG FP Equity</t>
  </si>
  <si>
    <t>MEDIGEN VACCINE</t>
  </si>
  <si>
    <t>6547 TT Equity</t>
  </si>
  <si>
    <t>HELIX BIOPHARMA</t>
  </si>
  <si>
    <t>HBP CN Equity</t>
  </si>
  <si>
    <t>YIACO MEDICAL CO</t>
  </si>
  <si>
    <t>YIACO KK Equity</t>
  </si>
  <si>
    <t>ELITE PHARMACEUT</t>
  </si>
  <si>
    <t>ELTP US Equity</t>
  </si>
  <si>
    <t>NECTAR LIFESCIEN</t>
  </si>
  <si>
    <t>NLSC IN Equity</t>
  </si>
  <si>
    <t>RPG LIFE SCIENCE</t>
  </si>
  <si>
    <t>RPGL IN Equity</t>
  </si>
  <si>
    <t>MAHACHAI HOSPIT</t>
  </si>
  <si>
    <t>MCHAI TB Equity</t>
  </si>
  <si>
    <t>ACTIVE BIOTECH</t>
  </si>
  <si>
    <t>ACTI SS Equity</t>
  </si>
  <si>
    <t>FOUNTAIN BIOPHAR</t>
  </si>
  <si>
    <t>4159 TT Equity</t>
  </si>
  <si>
    <t>MED &amp; BIO LABS</t>
  </si>
  <si>
    <t>4557 JP Equity</t>
  </si>
  <si>
    <t>ANTHERA PHARMACE</t>
  </si>
  <si>
    <t>ANTH US Equity</t>
  </si>
  <si>
    <t>TITAN PHARM</t>
  </si>
  <si>
    <t>TTNP US Equity</t>
  </si>
  <si>
    <t>UBI PHARMA INC</t>
  </si>
  <si>
    <t>6562 TT Equity</t>
  </si>
  <si>
    <t>VASCULAR BIOGENI</t>
  </si>
  <si>
    <t>VBLT US Equity</t>
  </si>
  <si>
    <t>ALCOBRA LTD</t>
  </si>
  <si>
    <t>ADHD US Equity</t>
  </si>
  <si>
    <t>ASSEMBLY BIOSCIE</t>
  </si>
  <si>
    <t>ASMB US Equity</t>
  </si>
  <si>
    <t>EASTPHARMA S-GDR</t>
  </si>
  <si>
    <t>EAST LI Equity</t>
  </si>
  <si>
    <t>BIODELIVERY SCIE</t>
  </si>
  <si>
    <t>BDSI US Equity</t>
  </si>
  <si>
    <t>PAIN THERAPEUTIC</t>
  </si>
  <si>
    <t>PTIE US Equity</t>
  </si>
  <si>
    <t>M1 KLINIKEN AG</t>
  </si>
  <si>
    <t>M12 GR Equity</t>
  </si>
  <si>
    <t>KAWASUMI LABS</t>
  </si>
  <si>
    <t>7703 JP Equity</t>
  </si>
  <si>
    <t>BBI LIFE SCIENCE</t>
  </si>
  <si>
    <t>1035 HK Equity</t>
  </si>
  <si>
    <t>CLINICA BAVIERA</t>
  </si>
  <si>
    <t>CBAV SM Equity</t>
  </si>
  <si>
    <t>MINGYUAN MEDICA</t>
  </si>
  <si>
    <t>233 HK Equity</t>
  </si>
  <si>
    <t>GLORY SCIENCE</t>
  </si>
  <si>
    <t>3428 TT Equity</t>
  </si>
  <si>
    <t>ENDOCYTE INC</t>
  </si>
  <si>
    <t>ECYT US Equity</t>
  </si>
  <si>
    <t>FONAR CORP</t>
  </si>
  <si>
    <t>FONR US Equity</t>
  </si>
  <si>
    <t>CORIUM INTERNATI</t>
  </si>
  <si>
    <t>CORI US Equity</t>
  </si>
  <si>
    <t>KOVAI MED CENTER</t>
  </si>
  <si>
    <t>KMC IN Equity</t>
  </si>
  <si>
    <t>ADBEE RF LTD</t>
  </si>
  <si>
    <t>ADE SJ Equity</t>
  </si>
  <si>
    <t>OLAINFARM</t>
  </si>
  <si>
    <t>OLF1R LR Equity</t>
  </si>
  <si>
    <t>ONCOCYTE COR</t>
  </si>
  <si>
    <t>OCX US Equity</t>
  </si>
  <si>
    <t>NORTHEAST TIGE-H</t>
  </si>
  <si>
    <t>8197 HK Equity</t>
  </si>
  <si>
    <t>DERMA SCIENCES</t>
  </si>
  <si>
    <t>DSCI US Equity</t>
  </si>
  <si>
    <t>ABANO HEALTHCARE</t>
  </si>
  <si>
    <t>ABA NZ Equity</t>
  </si>
  <si>
    <t>PLURISTEM THERAP</t>
  </si>
  <si>
    <t>PSTI US Equity</t>
  </si>
  <si>
    <t>MEDINET CO LTD</t>
  </si>
  <si>
    <t>2370 JP Equity</t>
  </si>
  <si>
    <t>GENE TECHNO SCIE</t>
  </si>
  <si>
    <t>4584 JP Equity</t>
  </si>
  <si>
    <t>NEULAND LABORATO</t>
  </si>
  <si>
    <t>NLL IN Equity</t>
  </si>
  <si>
    <t>JMS CO LTD</t>
  </si>
  <si>
    <t>7702 JP Equity</t>
  </si>
  <si>
    <t>TIANDA PHARMA</t>
  </si>
  <si>
    <t>455 HK Equity</t>
  </si>
  <si>
    <t>CUREXO</t>
  </si>
  <si>
    <t>060280 KS Equity</t>
  </si>
  <si>
    <t>MEDTECH</t>
  </si>
  <si>
    <t>ROSA FP Equity</t>
  </si>
  <si>
    <t>DVX INC</t>
  </si>
  <si>
    <t>3079 JP Equity</t>
  </si>
  <si>
    <t>SMS PHARMACEUTIC</t>
  </si>
  <si>
    <t>SMSPH IN Equity</t>
  </si>
  <si>
    <t>HYUNDAI PHARMACE</t>
  </si>
  <si>
    <t>004310 KS Equity</t>
  </si>
  <si>
    <t>THERATECHNOLOGIE</t>
  </si>
  <si>
    <t>TH CN Equity</t>
  </si>
  <si>
    <t>NEWTREE GROUP</t>
  </si>
  <si>
    <t>1323 HK Equity</t>
  </si>
  <si>
    <t>SILK ROAD ENERGY</t>
  </si>
  <si>
    <t>8250 HK Equity</t>
  </si>
  <si>
    <t>CORENTEC CO LTD</t>
  </si>
  <si>
    <t>104540 KS Equity</t>
  </si>
  <si>
    <t>SECOND SIGHT MED</t>
  </si>
  <si>
    <t>EYES US Equity</t>
  </si>
  <si>
    <t>MPH MITTEL.</t>
  </si>
  <si>
    <t>93M GR Equity</t>
  </si>
  <si>
    <t>CCM DUOPHARMA</t>
  </si>
  <si>
    <t>CCMD MK Equity</t>
  </si>
  <si>
    <t>CORINDUS VASCULA</t>
  </si>
  <si>
    <t>CVRS US Equity</t>
  </si>
  <si>
    <t>SUNTY DEVELOPMEN</t>
  </si>
  <si>
    <t>3266 TT Equity</t>
  </si>
  <si>
    <t>BIONEER CORP</t>
  </si>
  <si>
    <t>064550 KS Equity</t>
  </si>
  <si>
    <t>PACIFIC EDGE LTD</t>
  </si>
  <si>
    <t>PEB NZ Equity</t>
  </si>
  <si>
    <t>CHOA PHARM CO</t>
  </si>
  <si>
    <t>034940 KS Equity</t>
  </si>
  <si>
    <t>TETRAPHASE PHARM</t>
  </si>
  <si>
    <t>BIO-PATH HOLDING</t>
  </si>
  <si>
    <t>BPTH US Equity</t>
  </si>
  <si>
    <t>SEED CO</t>
  </si>
  <si>
    <t>SEED ZH Equity</t>
  </si>
  <si>
    <t>NIVALIS THERAPEU</t>
  </si>
  <si>
    <t>NVLS US Equity</t>
  </si>
  <si>
    <t>PEGAVISION CORP</t>
  </si>
  <si>
    <t>6491 TT Equity</t>
  </si>
  <si>
    <t>ALKALOID SKOPJE</t>
  </si>
  <si>
    <t>ALK MS Equity</t>
  </si>
  <si>
    <t>MEDIANA CO LTD</t>
  </si>
  <si>
    <t>041920 KS Equity</t>
  </si>
  <si>
    <t>BIONOMICS LTD</t>
  </si>
  <si>
    <t>BNO AU Equity</t>
  </si>
  <si>
    <t>1300 SMILES LTD</t>
  </si>
  <si>
    <t>ONT AU Equity</t>
  </si>
  <si>
    <t>NANG KUANG PHARM</t>
  </si>
  <si>
    <t>1752 TT Equity</t>
  </si>
  <si>
    <t>ALLERGY THERAPEU</t>
  </si>
  <si>
    <t>AGY LN Equity</t>
  </si>
  <si>
    <t>DARYA VARIA LABO</t>
  </si>
  <si>
    <t>DVLA IJ Equity</t>
  </si>
  <si>
    <t>VBI VACCINES INC</t>
  </si>
  <si>
    <t>VBV CN Equity</t>
  </si>
  <si>
    <t>SINPHAR PHARMA</t>
  </si>
  <si>
    <t>1734 TT Equity</t>
  </si>
  <si>
    <t>APEX BIOTECH</t>
  </si>
  <si>
    <t>1733 TT Equity</t>
  </si>
  <si>
    <t>TECHNO MEDICA</t>
  </si>
  <si>
    <t>6678 JP Equity</t>
  </si>
  <si>
    <t>TROVAGENE INC</t>
  </si>
  <si>
    <t>TROV US Equity</t>
  </si>
  <si>
    <t>PROTEON THERAPEU</t>
  </si>
  <si>
    <t>PRTO US Equity</t>
  </si>
  <si>
    <t>MEDICAL SYSTEM</t>
  </si>
  <si>
    <t>4350 JP Equity</t>
  </si>
  <si>
    <t>MEDISTIM ASA</t>
  </si>
  <si>
    <t>MEDI NO Equity</t>
  </si>
  <si>
    <t>GENOVATE BIOTECH</t>
  </si>
  <si>
    <t>4130 TT Equity</t>
  </si>
  <si>
    <t>3-D MATRIX LTD</t>
  </si>
  <si>
    <t>7777 JP Equity</t>
  </si>
  <si>
    <t>NYMOX PHARMACEUT</t>
  </si>
  <si>
    <t>NYMX US Equity</t>
  </si>
  <si>
    <t>DOMESCO MEDICAL</t>
  </si>
  <si>
    <t>DMC VN Equity</t>
  </si>
  <si>
    <t>UMN PHARMA INC</t>
  </si>
  <si>
    <t>4585 JP Equity</t>
  </si>
  <si>
    <t>SRIVICHAI VEJVIV</t>
  </si>
  <si>
    <t>VIH TB Equity</t>
  </si>
  <si>
    <t>FORMOSA OPTICAL</t>
  </si>
  <si>
    <t>5312 TT Equity</t>
  </si>
  <si>
    <t>ONXEO</t>
  </si>
  <si>
    <t>ONXEO FP Equity</t>
  </si>
  <si>
    <t>FORTRESS BIOTECH</t>
  </si>
  <si>
    <t>FBIO US Equity</t>
  </si>
  <si>
    <t>NIPPON CARE SUPP</t>
  </si>
  <si>
    <t>2393 JP Equity</t>
  </si>
  <si>
    <t>AXSOME THERAPEUT</t>
  </si>
  <si>
    <t>AXSM US Equity</t>
  </si>
  <si>
    <t>PAION AG</t>
  </si>
  <si>
    <t>PA8 GR Equity</t>
  </si>
  <si>
    <t>KURA ONCOLOGY IN</t>
  </si>
  <si>
    <t>KURA US Equity</t>
  </si>
  <si>
    <t>AMPLITUDE SURGIC</t>
  </si>
  <si>
    <t>AMPLI FP Equity</t>
  </si>
  <si>
    <t>GENERALE BEAULIE</t>
  </si>
  <si>
    <t>GENBHS SW Equity</t>
  </si>
  <si>
    <t>IX BIOPHARMA LTD</t>
  </si>
  <si>
    <t>IXBIO SP Equity</t>
  </si>
  <si>
    <t>IMMUNOVIA AB</t>
  </si>
  <si>
    <t>IMMNOV SS Equity</t>
  </si>
  <si>
    <t>MAINSTAY MEDICAL</t>
  </si>
  <si>
    <t>MSTY ID Equity</t>
  </si>
  <si>
    <t>FALCO HD</t>
  </si>
  <si>
    <t>4671 JP Equity</t>
  </si>
  <si>
    <t>SAM-A PHARM CO</t>
  </si>
  <si>
    <t>009300 KS Equity</t>
  </si>
  <si>
    <t>SOMNOMED LTD</t>
  </si>
  <si>
    <t>SOM AU Equity</t>
  </si>
  <si>
    <t>SIGA TECH INC</t>
  </si>
  <si>
    <t>SIGA US Equity</t>
  </si>
  <si>
    <t>MYCENAX BIOTECH</t>
  </si>
  <si>
    <t>4726 TT Equity</t>
  </si>
  <si>
    <t>ANXIN-CHINA HOLD</t>
  </si>
  <si>
    <t>1149 HK Equity</t>
  </si>
  <si>
    <t>CUTERA INC</t>
  </si>
  <si>
    <t>CUTR US Equity</t>
  </si>
  <si>
    <t>EURO-MED LAB</t>
  </si>
  <si>
    <t>EURO PM Equity</t>
  </si>
  <si>
    <t>SIENTRA INC</t>
  </si>
  <si>
    <t>SIEN US Equity</t>
  </si>
  <si>
    <t>NAVIDEA BIOPHARM</t>
  </si>
  <si>
    <t>NAVB US Equity</t>
  </si>
  <si>
    <t>ALEMBIC LTD</t>
  </si>
  <si>
    <t>ALBC IN Equity</t>
  </si>
  <si>
    <t>NABRIVA THERAPEU</t>
  </si>
  <si>
    <t>NBRV US Equity</t>
  </si>
  <si>
    <t>IRIDEX CORP</t>
  </si>
  <si>
    <t>IRIX US Equity</t>
  </si>
  <si>
    <t>MEDIGENE AG</t>
  </si>
  <si>
    <t>MDG1 GR Equity</t>
  </si>
  <si>
    <t>PANION &amp; BF BIOT</t>
  </si>
  <si>
    <t>1760 TT Equity</t>
  </si>
  <si>
    <t>U&amp;I CORP</t>
  </si>
  <si>
    <t>056090 KS Equity</t>
  </si>
  <si>
    <t>CERENIS THERAPEU</t>
  </si>
  <si>
    <t>CEREN FP Equity</t>
  </si>
  <si>
    <t>TOOLGEN INC</t>
  </si>
  <si>
    <t>199800 KS Equity</t>
  </si>
  <si>
    <t>GENOCEA BIOSCIEN</t>
  </si>
  <si>
    <t>GNCA US Equity</t>
  </si>
  <si>
    <t>PLEDPHARMA AB</t>
  </si>
  <si>
    <t>PLED SS Equity</t>
  </si>
  <si>
    <t>CYTOSORBENTS COR</t>
  </si>
  <si>
    <t>CTSO US Equity</t>
  </si>
  <si>
    <t>DIPEXIUM PHARMAC</t>
  </si>
  <si>
    <t>DPRX US Equity</t>
  </si>
  <si>
    <t>HOKUYAKU TAKEYAM</t>
  </si>
  <si>
    <t>3055 JP Equity</t>
  </si>
  <si>
    <t>SAGITTARIUS LIFE</t>
  </si>
  <si>
    <t>3205 TT Equity</t>
  </si>
  <si>
    <t>WILSON THERAPEUT</t>
  </si>
  <si>
    <t>WTX SS Equity</t>
  </si>
  <si>
    <t>ACELRX PHARMA</t>
  </si>
  <si>
    <t>ACRX US Equity</t>
  </si>
  <si>
    <t>RESVERLOGIX CORP</t>
  </si>
  <si>
    <t>RVX CN Equity</t>
  </si>
  <si>
    <t>SYNTHETIC BIOLOG</t>
  </si>
  <si>
    <t>SYN US Equity</t>
  </si>
  <si>
    <t>T2 BIOSYSTEMS</t>
  </si>
  <si>
    <t>TTOO US Equity</t>
  </si>
  <si>
    <t>MOREPEN LABS LTD</t>
  </si>
  <si>
    <t>MORE IN Equity</t>
  </si>
  <si>
    <t>RION CO LTD</t>
  </si>
  <si>
    <t>6823 JP Equity</t>
  </si>
  <si>
    <t>PROQR THERAPEUTI</t>
  </si>
  <si>
    <t>PRQR US Equity</t>
  </si>
  <si>
    <t>APPLIED GENETIC</t>
  </si>
  <si>
    <t>AGTC US Equity</t>
  </si>
  <si>
    <t>DAIHAN PHARMA</t>
  </si>
  <si>
    <t>023910 KS Equity</t>
  </si>
  <si>
    <t>PRIM SA</t>
  </si>
  <si>
    <t>PRM SM Equity</t>
  </si>
  <si>
    <t>HANS BIOMED CORP</t>
  </si>
  <si>
    <t>042520 KS Equity</t>
  </si>
  <si>
    <t>AIKCHOL HOSPITAL</t>
  </si>
  <si>
    <t>AHC TB Equity</t>
  </si>
  <si>
    <t>HUVITZ CO LTD</t>
  </si>
  <si>
    <t>065510 KS Equity</t>
  </si>
  <si>
    <t>CIDARA THERAPEUT</t>
  </si>
  <si>
    <t>CDTX US Equity</t>
  </si>
  <si>
    <t>MERUS BV</t>
  </si>
  <si>
    <t>MRUS US Equity</t>
  </si>
  <si>
    <t>WOORIDUL PHARMAC</t>
  </si>
  <si>
    <t>004720 KS Equity</t>
  </si>
  <si>
    <t>G&amp;E HERBAL BIO</t>
  </si>
  <si>
    <t>4911 TT Equity</t>
  </si>
  <si>
    <t>ATHERSYS INC</t>
  </si>
  <si>
    <t>ATHX US Equity</t>
  </si>
  <si>
    <t>ERYTECH PHARMA</t>
  </si>
  <si>
    <t>ERYP FP Equity</t>
  </si>
  <si>
    <t>GLYCOMIMETICS IN</t>
  </si>
  <si>
    <t>GLYC US Equity</t>
  </si>
  <si>
    <t>PROBIODRUG AG</t>
  </si>
  <si>
    <t>PBD NA Equity</t>
  </si>
  <si>
    <t>ADVERUM BIOTECHN</t>
  </si>
  <si>
    <t>ADVM US Equity</t>
  </si>
  <si>
    <t>EVOGENE LTD</t>
  </si>
  <si>
    <t>EVGN IT Equity</t>
  </si>
  <si>
    <t>OSIRIS THERAPEUT</t>
  </si>
  <si>
    <t>SYNMOSA BIOPHARM</t>
  </si>
  <si>
    <t>4114 TT Equity</t>
  </si>
  <si>
    <t>ESTECHPHARMA CO</t>
  </si>
  <si>
    <t>041910 KS Equity</t>
  </si>
  <si>
    <t>UNITED ORTHOPEDI</t>
  </si>
  <si>
    <t>4129 TT Equity</t>
  </si>
  <si>
    <t>ANTEROGEN CO LTD</t>
  </si>
  <si>
    <t>065660 KS Equity</t>
  </si>
  <si>
    <t>LUMOSA THERAPEUT</t>
  </si>
  <si>
    <t>6535 TT Equity</t>
  </si>
  <si>
    <t>MEDIWOUND LTD</t>
  </si>
  <si>
    <t>MDWD US Equity</t>
  </si>
  <si>
    <t>ENZYMOTEC LTD</t>
  </si>
  <si>
    <t>ENZY US Equity</t>
  </si>
  <si>
    <t>CTC BIO INC</t>
  </si>
  <si>
    <t>060590 KS Equity</t>
  </si>
  <si>
    <t>VIRALYTICS LTD</t>
  </si>
  <si>
    <t>VLA AU Equity</t>
  </si>
  <si>
    <t>ACCESS BIO-KDR</t>
  </si>
  <si>
    <t>950130 KS Equity</t>
  </si>
  <si>
    <t>PHYTOHEALTH CORP</t>
  </si>
  <si>
    <t>4108 TT Equity</t>
  </si>
  <si>
    <t>FORESEE PHARMACE</t>
  </si>
  <si>
    <t>6576 TT Equity</t>
  </si>
  <si>
    <t>CLEOPATRA HOSPIT</t>
  </si>
  <si>
    <t>CLHO EY Equity</t>
  </si>
  <si>
    <t>SHIFA IN HOSPITA</t>
  </si>
  <si>
    <t>SHFA PA Equity</t>
  </si>
  <si>
    <t>INTEGRAL DIAGNOS</t>
  </si>
  <si>
    <t>IDX AU Equity</t>
  </si>
  <si>
    <t>CONCORD MED-ADR</t>
  </si>
  <si>
    <t>CCM US Equity</t>
  </si>
  <si>
    <t>KAMADA LTD</t>
  </si>
  <si>
    <t>KMDA IT Equity</t>
  </si>
  <si>
    <t>EYEGENE INC</t>
  </si>
  <si>
    <t>185490 KS Equity</t>
  </si>
  <si>
    <t>BASTIDE</t>
  </si>
  <si>
    <t>BLC FP Equity</t>
  </si>
  <si>
    <t>CHINA CHEM&amp;PHARM</t>
  </si>
  <si>
    <t>1701 TT Equity</t>
  </si>
  <si>
    <t>ADIMMUNE CORP</t>
  </si>
  <si>
    <t>4142 TT Equity</t>
  </si>
  <si>
    <t>SINCLAIR PHARMA</t>
  </si>
  <si>
    <t>SPH LN Equity</t>
  </si>
  <si>
    <t>TRAPHACO</t>
  </si>
  <si>
    <t>TRA VN Equity</t>
  </si>
  <si>
    <t>U-HOME GROUP HOL</t>
  </si>
  <si>
    <t>2327 HK Equity</t>
  </si>
  <si>
    <t>ASIA RESOURCES</t>
  </si>
  <si>
    <t>899 HK Equity</t>
  </si>
  <si>
    <t>OCULAR THERAPEUT</t>
  </si>
  <si>
    <t>OCUL US Equity</t>
  </si>
  <si>
    <t>RTI SURGICAL INC</t>
  </si>
  <si>
    <t>RTIX US Equity</t>
  </si>
  <si>
    <t>GENOFOCUS INC</t>
  </si>
  <si>
    <t>187420 KS Equity</t>
  </si>
  <si>
    <t>KIADIS PHARM</t>
  </si>
  <si>
    <t>KDS NA Equity</t>
  </si>
  <si>
    <t>MDXHEALTH</t>
  </si>
  <si>
    <t>MDXH BB Equity</t>
  </si>
  <si>
    <t>PANGEN BIOTECH I</t>
  </si>
  <si>
    <t>222110 KS Equity</t>
  </si>
  <si>
    <t>ISU ABXIS CO LTD</t>
  </si>
  <si>
    <t>086890 KS Equity</t>
  </si>
  <si>
    <t>LIFEWATCH AG-REG</t>
  </si>
  <si>
    <t>LIFE SW Equity</t>
  </si>
  <si>
    <t>CHOONG ANG VAC</t>
  </si>
  <si>
    <t>072020 KS Equity</t>
  </si>
  <si>
    <t>NIPPON CHEMIPHAR</t>
  </si>
  <si>
    <t>4539 JP Equity</t>
  </si>
  <si>
    <t>KANGSTEM BIOTECH</t>
  </si>
  <si>
    <t>217730 KS Equity</t>
  </si>
  <si>
    <t>REGULUS THERAPEU</t>
  </si>
  <si>
    <t>RGLS US Equity</t>
  </si>
  <si>
    <t>POXEL SA</t>
  </si>
  <si>
    <t>POXEL FP Equity</t>
  </si>
  <si>
    <t>HVIVO PLC</t>
  </si>
  <si>
    <t>HVO LN Equity</t>
  </si>
  <si>
    <t>FORMYCON AG</t>
  </si>
  <si>
    <t>FYB GR Equity</t>
  </si>
  <si>
    <t>L&amp;K BIOMED CO LT</t>
  </si>
  <si>
    <t>156100 KS Equity</t>
  </si>
  <si>
    <t>MERCK LTD</t>
  </si>
  <si>
    <t>EMER IN Equity</t>
  </si>
  <si>
    <t>STARPHARMA HOLDI</t>
  </si>
  <si>
    <t>SPL AU Equity</t>
  </si>
  <si>
    <t>IL DONG HOLDINGS</t>
  </si>
  <si>
    <t>000230 KS Equity</t>
  </si>
  <si>
    <t>SAM CHUN DANG</t>
  </si>
  <si>
    <t>000250 KS Equity</t>
  </si>
  <si>
    <t>BCWORLD PHARM C</t>
  </si>
  <si>
    <t>200780 KS Equity</t>
  </si>
  <si>
    <t>TEGO SCIENCE INC</t>
  </si>
  <si>
    <t>191420 KS Equity</t>
  </si>
  <si>
    <t>IMMUNE DESIGN IN</t>
  </si>
  <si>
    <t>IMDZ US Equity</t>
  </si>
  <si>
    <t>EGALET CORP</t>
  </si>
  <si>
    <t>EGLT US Equity</t>
  </si>
  <si>
    <t>IRADIMED CORP</t>
  </si>
  <si>
    <t>IRMD US Equity</t>
  </si>
  <si>
    <t>SIKARIN PUB CO</t>
  </si>
  <si>
    <t>SKR TB Equity</t>
  </si>
  <si>
    <t>VITAL THERAPIES</t>
  </si>
  <si>
    <t>PAVMED INC</t>
  </si>
  <si>
    <t>PAVM US Equity</t>
  </si>
  <si>
    <t>STANDARD CH&amp;PHAR</t>
  </si>
  <si>
    <t>1720 TT Equity</t>
  </si>
  <si>
    <t>CLARIS LIFESC</t>
  </si>
  <si>
    <t>CLAR IN Equity</t>
  </si>
  <si>
    <t>PHARMATHENE INC</t>
  </si>
  <si>
    <t>PIP US Equity</t>
  </si>
  <si>
    <t>RAJTHANEE HOSPIT</t>
  </si>
  <si>
    <t>RJH TB Equity</t>
  </si>
  <si>
    <t>CASCADIAN THERAP</t>
  </si>
  <si>
    <t>CASC US Equity</t>
  </si>
  <si>
    <t>MEDIVIR AB-B</t>
  </si>
  <si>
    <t>MVIRB SS Equity</t>
  </si>
  <si>
    <t>REDHILL BIOPHARM</t>
  </si>
  <si>
    <t>RDHL IT Equity</t>
  </si>
  <si>
    <t>EXCELSIOR MEDICA</t>
  </si>
  <si>
    <t>4104 TT Equity</t>
  </si>
  <si>
    <t>GENSIGHT</t>
  </si>
  <si>
    <t>SIGHT FP Equity</t>
  </si>
  <si>
    <t>LADPRAO GENERAL</t>
  </si>
  <si>
    <t>LPH TB Equity</t>
  </si>
  <si>
    <t>TISSUE REGENIX G</t>
  </si>
  <si>
    <t>TRX LN Equity</t>
  </si>
  <si>
    <t>SEJAHTERARAYA AN</t>
  </si>
  <si>
    <t>SRAJ IJ Equity</t>
  </si>
  <si>
    <t>MEZZION PHARMA C</t>
  </si>
  <si>
    <t>140410 KS Equity</t>
  </si>
  <si>
    <t>AHN-GOOK PHARMA</t>
  </si>
  <si>
    <t>001540 KS Equity</t>
  </si>
  <si>
    <t>QUORUM HEALTH</t>
  </si>
  <si>
    <t>QHC US Equity</t>
  </si>
  <si>
    <t>HCI VIOCARE</t>
  </si>
  <si>
    <t>VICA US Equity</t>
  </si>
  <si>
    <t>STEMLINE THERAPE</t>
  </si>
  <si>
    <t>UNIQURE NV</t>
  </si>
  <si>
    <t>QURE US Equity</t>
  </si>
  <si>
    <t>ANGES MG INC</t>
  </si>
  <si>
    <t>4563 JP Equity</t>
  </si>
  <si>
    <t>VERACYTE INC</t>
  </si>
  <si>
    <t>VCYT US Equity</t>
  </si>
  <si>
    <t>HORIZON DISCOVER</t>
  </si>
  <si>
    <t>HZD LN Equity</t>
  </si>
  <si>
    <t>MEDITERRANEAN TO</t>
  </si>
  <si>
    <t>MDTR IT Equity</t>
  </si>
  <si>
    <t>GNI GROUP LTD</t>
  </si>
  <si>
    <t>2160 JP Equity</t>
  </si>
  <si>
    <t>AARTI DRUGS LTD</t>
  </si>
  <si>
    <t>ARTD IN Equity</t>
  </si>
  <si>
    <t>BIOTON</t>
  </si>
  <si>
    <t>BIO PW Equity</t>
  </si>
  <si>
    <t>MEDGENICS INC</t>
  </si>
  <si>
    <t>MDGN US Equity</t>
  </si>
  <si>
    <t>VIEWRAY INC</t>
  </si>
  <si>
    <t>VRAY US Equity</t>
  </si>
  <si>
    <t>CELYAD</t>
  </si>
  <si>
    <t>CYAD BB Equity</t>
  </si>
  <si>
    <t>OREXO AB</t>
  </si>
  <si>
    <t>ORX SS Equity</t>
  </si>
  <si>
    <t>PFENEX INC</t>
  </si>
  <si>
    <t>PFNX US Equity</t>
  </si>
  <si>
    <t>EU YAN SANG INTL</t>
  </si>
  <si>
    <t>EYSAN SP Equity</t>
  </si>
  <si>
    <t>FLEX PHARMA INC</t>
  </si>
  <si>
    <t>FLKS US Equity</t>
  </si>
  <si>
    <t>CELLULAR BIOMEDI</t>
  </si>
  <si>
    <t>CBMG US Equity</t>
  </si>
  <si>
    <t>SINGAPORE O&amp;G LT</t>
  </si>
  <si>
    <t>SOG SP Equity</t>
  </si>
  <si>
    <t>CARNA BIOSCIENCE</t>
  </si>
  <si>
    <t>4572 JP Equity</t>
  </si>
  <si>
    <t>CONSTELLATION HE</t>
  </si>
  <si>
    <t>CHT LN Equity</t>
  </si>
  <si>
    <t>SAMSUNG PHARMACE</t>
  </si>
  <si>
    <t>001360 KS Equity</t>
  </si>
  <si>
    <t>BRAIN AG</t>
  </si>
  <si>
    <t>BNN GR Equity</t>
  </si>
  <si>
    <t>ASTERIAS BIO</t>
  </si>
  <si>
    <t>AST US Equity</t>
  </si>
  <si>
    <t>JAPAN MEDICAL</t>
  </si>
  <si>
    <t>7600 JP Equity</t>
  </si>
  <si>
    <t>CARA THERAPEUTIC</t>
  </si>
  <si>
    <t>CARA US Equity</t>
  </si>
  <si>
    <t>PACIFIC HOSPITAL</t>
  </si>
  <si>
    <t>4126 TT Equity</t>
  </si>
  <si>
    <t>TCHAIKAPHARMA HI</t>
  </si>
  <si>
    <t>7TH BU Equity</t>
  </si>
  <si>
    <t>THAI NAKARIN HOS</t>
  </si>
  <si>
    <t>TNH TB Equity</t>
  </si>
  <si>
    <t>SEWOONMEDICAL CO</t>
  </si>
  <si>
    <t>100700 KS Equity</t>
  </si>
  <si>
    <t>ARGOS THERAPEUTI</t>
  </si>
  <si>
    <t>ARGS US Equity</t>
  </si>
  <si>
    <t>ZENTIVA SA</t>
  </si>
  <si>
    <t>SCD RO Equity</t>
  </si>
  <si>
    <t>INTAI TECHNOLOG</t>
  </si>
  <si>
    <t>4163 TT Equity</t>
  </si>
  <si>
    <t>AGILE THERAPEUTI</t>
  </si>
  <si>
    <t>AGRX US Equity</t>
  </si>
  <si>
    <t>TIGENIX NV</t>
  </si>
  <si>
    <t>TIG BB Equity</t>
  </si>
  <si>
    <t>CHC HEALTHCARE G</t>
  </si>
  <si>
    <t>4164 TT Equity</t>
  </si>
  <si>
    <t>UNITED BIOPHARMA</t>
  </si>
  <si>
    <t>6471 TT Equity</t>
  </si>
  <si>
    <t>INVIVO THERAPEUT</t>
  </si>
  <si>
    <t>NVIV US Equity</t>
  </si>
  <si>
    <t>ARBUTUS BIOPHARM</t>
  </si>
  <si>
    <t>ABUS US Equity</t>
  </si>
  <si>
    <t>N FIELD CO LTD</t>
  </si>
  <si>
    <t>6077 JP Equity</t>
  </si>
  <si>
    <t>XVIVO PERFUSION</t>
  </si>
  <si>
    <t>XVIVO SS Equity</t>
  </si>
  <si>
    <t>SOPHARMA AD</t>
  </si>
  <si>
    <t>3JR BU Equity</t>
  </si>
  <si>
    <t>AFROCENTRIC INVE</t>
  </si>
  <si>
    <t>ACT SJ Equity</t>
  </si>
  <si>
    <t>PHARMADAX INC</t>
  </si>
  <si>
    <t>4191 TT Equity</t>
  </si>
  <si>
    <t>SHOFU INC</t>
  </si>
  <si>
    <t>7979 JP Equity</t>
  </si>
  <si>
    <t>DAEHAN NEW PHARM</t>
  </si>
  <si>
    <t>054670 KS Equity</t>
  </si>
  <si>
    <t>TAIKO PHARMACEUT</t>
  </si>
  <si>
    <t>4574 JP Equity</t>
  </si>
  <si>
    <t>GOLDEN BIOTECHNO</t>
  </si>
  <si>
    <t>4132 TT Equity</t>
  </si>
  <si>
    <t>KYUNGDONG PHARM</t>
  </si>
  <si>
    <t>011040 KS Equity</t>
  </si>
  <si>
    <t>PULSION MED SY-R</t>
  </si>
  <si>
    <t>PUS GR Equity</t>
  </si>
  <si>
    <t>WOORIDUL HUEBRAI</t>
  </si>
  <si>
    <t>118000 KS Equity</t>
  </si>
  <si>
    <t>SAVIOR LIFETEC C</t>
  </si>
  <si>
    <t>4167 TT Equity</t>
  </si>
  <si>
    <t>AFT PHARMACEUTIC</t>
  </si>
  <si>
    <t>AFT NZ Equity</t>
  </si>
  <si>
    <t>ALTEOGEN INC</t>
  </si>
  <si>
    <t>196170 KS Equity</t>
  </si>
  <si>
    <t>CELLAVISION AB</t>
  </si>
  <si>
    <t>CEVI SS Equity</t>
  </si>
  <si>
    <t>TSO3 INC</t>
  </si>
  <si>
    <t>TOS CN Equity</t>
  </si>
  <si>
    <t>ABEONA THERAPEUT</t>
  </si>
  <si>
    <t>ABEO US Equity</t>
  </si>
  <si>
    <t>SHIELD THERAPEUT</t>
  </si>
  <si>
    <t>STX LN Equity</t>
  </si>
  <si>
    <t>SCI PHARMTECH IN</t>
  </si>
  <si>
    <t>4119 TT Equity</t>
  </si>
  <si>
    <t>CORESTEM INC</t>
  </si>
  <si>
    <t>166480 KS Equity</t>
  </si>
  <si>
    <t>UTAH MEDICAL PRO</t>
  </si>
  <si>
    <t>UTMD US Equity</t>
  </si>
  <si>
    <t>TIZIANA LIFE SCI</t>
  </si>
  <si>
    <t>TILS LN Equity</t>
  </si>
  <si>
    <t>INVUITY INC</t>
  </si>
  <si>
    <t>IVTY US Equity</t>
  </si>
  <si>
    <t>BLISS GVS PHARMA</t>
  </si>
  <si>
    <t>BLIS IN Equity</t>
  </si>
  <si>
    <t>VALNEVA SE</t>
  </si>
  <si>
    <t>VLA FP Equity</t>
  </si>
  <si>
    <t>CLEARSIDE BIOMED</t>
  </si>
  <si>
    <t>CLSD US Equity</t>
  </si>
  <si>
    <t>GREENPEPTIDE CO</t>
  </si>
  <si>
    <t>4594 JP Equity</t>
  </si>
  <si>
    <t>CARETECH HOLDING</t>
  </si>
  <si>
    <t>CTH LN Equity</t>
  </si>
  <si>
    <t>DONGWHA PHARM CO</t>
  </si>
  <si>
    <t>000020 KS Equity</t>
  </si>
  <si>
    <t>VTV THERAPEUTI-A</t>
  </si>
  <si>
    <t>VTVT US Equity</t>
  </si>
  <si>
    <t>MEDICAL DEVELOPM</t>
  </si>
  <si>
    <t>MVP AU Equity</t>
  </si>
  <si>
    <t>DIMENSION THERAP</t>
  </si>
  <si>
    <t>DMTX US Equity</t>
  </si>
  <si>
    <t>OSCOTEC INC</t>
  </si>
  <si>
    <t>039200 KS Equity</t>
  </si>
  <si>
    <t>ZOGENIX INC</t>
  </si>
  <si>
    <t>ZGNX US Equity</t>
  </si>
  <si>
    <t>CAMBIAN GROUP</t>
  </si>
  <si>
    <t>CMBN LN Equity</t>
  </si>
  <si>
    <t>NONTHAVEJ HOSPIT</t>
  </si>
  <si>
    <t>NTV TB Equity</t>
  </si>
  <si>
    <t>CLINUVEL PHARMAC</t>
  </si>
  <si>
    <t>CUV AU Equity</t>
  </si>
  <si>
    <t>CONCERT PHARMACE</t>
  </si>
  <si>
    <t>MEDICINOVA INC</t>
  </si>
  <si>
    <t>MNOV US Equity</t>
  </si>
  <si>
    <t>HEALTH MGMT INTL</t>
  </si>
  <si>
    <t>HMI SP Equity</t>
  </si>
  <si>
    <t>TAIWAN LIPOSOME</t>
  </si>
  <si>
    <t>4152 TT Equity</t>
  </si>
  <si>
    <t>QUOTIENT LTD</t>
  </si>
  <si>
    <t>QTNT US Equity</t>
  </si>
  <si>
    <t>INOTEK PHARMACEU</t>
  </si>
  <si>
    <t>ITEK US Equity</t>
  </si>
  <si>
    <t>MABION</t>
  </si>
  <si>
    <t>MAB PW Equity</t>
  </si>
  <si>
    <t>DURECT CORP</t>
  </si>
  <si>
    <t>DRRX US Equity</t>
  </si>
  <si>
    <t>ONENESS BIOTECH</t>
  </si>
  <si>
    <t>4743 TT Equity</t>
  </si>
  <si>
    <t>ACCRETIVE HEALTH</t>
  </si>
  <si>
    <t>ACHI US Equity</t>
  </si>
  <si>
    <t>SYNERON MEDICAL</t>
  </si>
  <si>
    <t>ELOS US Equity</t>
  </si>
  <si>
    <t>ENZO BIOCHEM INC</t>
  </si>
  <si>
    <t>ENZ US Equity</t>
  </si>
  <si>
    <t>SOTHEMA</t>
  </si>
  <si>
    <t>SOT MC Equity</t>
  </si>
  <si>
    <t>EVOLVA HOLDING S</t>
  </si>
  <si>
    <t>EVE SW Equity</t>
  </si>
  <si>
    <t>WIN-PARTNERS CO</t>
  </si>
  <si>
    <t>3183 JP Equity</t>
  </si>
  <si>
    <t>MEDEON BIODESIGN</t>
  </si>
  <si>
    <t>6499 TT Equity</t>
  </si>
  <si>
    <t>ASIRI HOSPITALS</t>
  </si>
  <si>
    <t>ASIR SL Equity</t>
  </si>
  <si>
    <t>DAIKEN MEDICAL C</t>
  </si>
  <si>
    <t>7775 JP Equity</t>
  </si>
  <si>
    <t>NORDIC NANOVECTO</t>
  </si>
  <si>
    <t>NANO NO Equity</t>
  </si>
  <si>
    <t>MEREO BIOPHARMA</t>
  </si>
  <si>
    <t>MPH LN Equity</t>
  </si>
  <si>
    <t>TANDEM DIABETES</t>
  </si>
  <si>
    <t>TNDM US Equity</t>
  </si>
  <si>
    <t>FLUIDIGM CORP</t>
  </si>
  <si>
    <t>FLDM US Equity</t>
  </si>
  <si>
    <t>SELECTA BIOSCIEN</t>
  </si>
  <si>
    <t>SELB US Equity</t>
  </si>
  <si>
    <t>GLAXOW BD Equity</t>
  </si>
  <si>
    <t>CONCORDIA INTERN</t>
  </si>
  <si>
    <t>CXR CN Equity</t>
  </si>
  <si>
    <t>SHIN NIPPON BIOM</t>
  </si>
  <si>
    <t>2395 JP Equity</t>
  </si>
  <si>
    <t>CHEMOCENTRYX INC</t>
  </si>
  <si>
    <t>CCXI US Equity</t>
  </si>
  <si>
    <t>REVENIO GROUP</t>
  </si>
  <si>
    <t>REG1V FH Equity</t>
  </si>
  <si>
    <t>IMMUNOGEN INC</t>
  </si>
  <si>
    <t>SARANA MEDITAMA</t>
  </si>
  <si>
    <t>SAME IJ Equity</t>
  </si>
  <si>
    <t>PEPTRON INC</t>
  </si>
  <si>
    <t>087010 KS Equity</t>
  </si>
  <si>
    <t>FEROZESONS LABS</t>
  </si>
  <si>
    <t>FEROZ PA Equity</t>
  </si>
  <si>
    <t>SYNDAX PHARMACEU</t>
  </si>
  <si>
    <t>SNDX US Equity</t>
  </si>
  <si>
    <t>ONEVIEW HEAL-CDI</t>
  </si>
  <si>
    <t>ONE AU Equity</t>
  </si>
  <si>
    <t>AIRXPANDERS-CDI</t>
  </si>
  <si>
    <t>AXP AU Equity</t>
  </si>
  <si>
    <t>GDI INTEGRATED F</t>
  </si>
  <si>
    <t>GDI CN Equity</t>
  </si>
  <si>
    <t>MEDICALG SA</t>
  </si>
  <si>
    <t>MDG PW Equity</t>
  </si>
  <si>
    <t>USMD HOLDINGS IN</t>
  </si>
  <si>
    <t>USMD US Equity</t>
  </si>
  <si>
    <t>ANTARES PHARMA</t>
  </si>
  <si>
    <t>ATRS US Equity</t>
  </si>
  <si>
    <t>IGNYTA INC</t>
  </si>
  <si>
    <t>RXDX US Equity</t>
  </si>
  <si>
    <t>PACIFIC SMILES G</t>
  </si>
  <si>
    <t>PSQ AU Equity</t>
  </si>
  <si>
    <t>ARVIDA GROUP LTD</t>
  </si>
  <si>
    <t>ARV NZ Equity</t>
  </si>
  <si>
    <t>POLY MEDICURE</t>
  </si>
  <si>
    <t>PLM IN Equity</t>
  </si>
  <si>
    <t>AXOGEN INC</t>
  </si>
  <si>
    <t>AXGN US Equity</t>
  </si>
  <si>
    <t>DEVA HLDG</t>
  </si>
  <si>
    <t>DEVA TI Equity</t>
  </si>
  <si>
    <t>PROTAGONIST THER</t>
  </si>
  <si>
    <t>CARMAT</t>
  </si>
  <si>
    <t>ALCAR FP Equity</t>
  </si>
  <si>
    <t>FORMOSA LABORATO</t>
  </si>
  <si>
    <t>4746 TT Equity</t>
  </si>
  <si>
    <t>INVITAE CORP</t>
  </si>
  <si>
    <t>NVTA US Equity</t>
  </si>
  <si>
    <t>MEDICA SUR-B</t>
  </si>
  <si>
    <t>MEDICAB MM Equity</t>
  </si>
  <si>
    <t>ILSUNG PHARMA</t>
  </si>
  <si>
    <t>003120 KS Equity</t>
  </si>
  <si>
    <t>NOBILIS HEALTH C</t>
  </si>
  <si>
    <t>NHC CN Equity</t>
  </si>
  <si>
    <t>FUSO PHARM IND</t>
  </si>
  <si>
    <t>4538 JP Equity</t>
  </si>
  <si>
    <t>LUZ SAUDE SA</t>
  </si>
  <si>
    <t>LUZ PL Equity</t>
  </si>
  <si>
    <t>NICOX SA</t>
  </si>
  <si>
    <t>COX FP Equity</t>
  </si>
  <si>
    <t>ESSEX BIO-TECH</t>
  </si>
  <si>
    <t>1061 HK Equity</t>
  </si>
  <si>
    <t>NISSUI PHARMA</t>
  </si>
  <si>
    <t>4550 JP Equity</t>
  </si>
  <si>
    <t>MOLMED SPA</t>
  </si>
  <si>
    <t>MLM IM Equity</t>
  </si>
  <si>
    <t>OXFORD IMMUNOTEC</t>
  </si>
  <si>
    <t>OXFD US Equity</t>
  </si>
  <si>
    <t>MICROLIFE CORP</t>
  </si>
  <si>
    <t>4103 TT Equity</t>
  </si>
  <si>
    <t>CROWN BIOSCIENCE</t>
  </si>
  <si>
    <t>6554 TT Equity</t>
  </si>
  <si>
    <t>WHANIN PHARMACEU</t>
  </si>
  <si>
    <t>016580 KS Equity</t>
  </si>
  <si>
    <t>REPROCELL INC</t>
  </si>
  <si>
    <t>4978 JP Equity</t>
  </si>
  <si>
    <t>CHIMERIX INC</t>
  </si>
  <si>
    <t>CMRX US Equity</t>
  </si>
  <si>
    <t>HEALTHCARE GLOBA</t>
  </si>
  <si>
    <t>HCG IN Equity</t>
  </si>
  <si>
    <t>KOREA UNITED PHA</t>
  </si>
  <si>
    <t>033270 KS Equity</t>
  </si>
  <si>
    <t>MACROGEN INC</t>
  </si>
  <si>
    <t>038290 KS Equity</t>
  </si>
  <si>
    <t>SPECTRAL MEDICAL</t>
  </si>
  <si>
    <t>EDT CN Equity</t>
  </si>
  <si>
    <t>CMIC HOLDINGS CO</t>
  </si>
  <si>
    <t>2309 JP Equity</t>
  </si>
  <si>
    <t>HANSA MEDICAL AB</t>
  </si>
  <si>
    <t>HMED SS Equity</t>
  </si>
  <si>
    <t>ALLIANCE PHARMA</t>
  </si>
  <si>
    <t>APH LN Equity</t>
  </si>
  <si>
    <t>NANOBIOTIX</t>
  </si>
  <si>
    <t>NANO FP Equity</t>
  </si>
  <si>
    <t>OVASCIENCE INC</t>
  </si>
  <si>
    <t>OVAS US Equity</t>
  </si>
  <si>
    <t>BIOTAGE AB</t>
  </si>
  <si>
    <t>BIOT SS Equity</t>
  </si>
  <si>
    <t>DAEWON PHARM</t>
  </si>
  <si>
    <t>003220 KS Equity</t>
  </si>
  <si>
    <t>CRH MEDICAL CORP</t>
  </si>
  <si>
    <t>CRH CN Equity</t>
  </si>
  <si>
    <t>ORIENTBIO INC</t>
  </si>
  <si>
    <t>002630 KS Equity</t>
  </si>
  <si>
    <t>DAITO PHARMA</t>
  </si>
  <si>
    <t>4577 JP Equity</t>
  </si>
  <si>
    <t>ADDUS HOMECARE</t>
  </si>
  <si>
    <t>ADUS US Equity</t>
  </si>
  <si>
    <t>KARO PHARMA AB</t>
  </si>
  <si>
    <t>KARO SS Equity</t>
  </si>
  <si>
    <t>ACME LABORATORES</t>
  </si>
  <si>
    <t>ACMELAB BD Equity</t>
  </si>
  <si>
    <t>SKYOCEAN INTERNA</t>
  </si>
  <si>
    <t>593 HK Equity</t>
  </si>
  <si>
    <t>QURIENT CO LTD</t>
  </si>
  <si>
    <t>115180 KS Equity</t>
  </si>
  <si>
    <t>TAIDOC TECHNOLOG</t>
  </si>
  <si>
    <t>4736 TT Equity</t>
  </si>
  <si>
    <t>COLLEGIUM PHARMA</t>
  </si>
  <si>
    <t>COLL US Equity</t>
  </si>
  <si>
    <t>ESPERION THERAPE</t>
  </si>
  <si>
    <t>ESPR US Equity</t>
  </si>
  <si>
    <t>HUMEDIX CO LTD</t>
  </si>
  <si>
    <t>200670 KS Equity</t>
  </si>
  <si>
    <t>RAYENCE CO LTD</t>
  </si>
  <si>
    <t>228850 KS Equity</t>
  </si>
  <si>
    <t>CAPLIN POINT LAB</t>
  </si>
  <si>
    <t>CLPL IN Equity</t>
  </si>
  <si>
    <t>AQUINOX PHARMACE</t>
  </si>
  <si>
    <t>AQXP US Equity</t>
  </si>
  <si>
    <t>SAVARIA CORP</t>
  </si>
  <si>
    <t>SIS CN Equity</t>
  </si>
  <si>
    <t>TIANJIN TEDA-H</t>
  </si>
  <si>
    <t>8189 HK Equity</t>
  </si>
  <si>
    <t>FARMACOL</t>
  </si>
  <si>
    <t>FCL PW Equity</t>
  </si>
  <si>
    <t>GC LABCELL CORP</t>
  </si>
  <si>
    <t>144510 KS Equity</t>
  </si>
  <si>
    <t>VERNALIS PLC</t>
  </si>
  <si>
    <t>VER LN Equity</t>
  </si>
  <si>
    <t>NATURALENDO TECH</t>
  </si>
  <si>
    <t>168330 KS Equity</t>
  </si>
  <si>
    <t>LANTHEUS HOLDING</t>
  </si>
  <si>
    <t>LNTH US Equity</t>
  </si>
  <si>
    <t>HANGER INC</t>
  </si>
  <si>
    <t>HNGR US Equity</t>
  </si>
  <si>
    <t>PARATEK PHARMACE</t>
  </si>
  <si>
    <t>PRTK US Equity</t>
  </si>
  <si>
    <t>COLTENE HOLD-REG</t>
  </si>
  <si>
    <t>CLTN SW Equity</t>
  </si>
  <si>
    <t>BIOSPECIFICS TEC</t>
  </si>
  <si>
    <t>BSTC US Equity</t>
  </si>
  <si>
    <t>MEDICLIN AG</t>
  </si>
  <si>
    <t>MED GR Equity</t>
  </si>
  <si>
    <t>CASSIOPEA SPA</t>
  </si>
  <si>
    <t>SKIN SW Equity</t>
  </si>
  <si>
    <t>COCRYSTAL PHARMA</t>
  </si>
  <si>
    <t>COCP US Equity</t>
  </si>
  <si>
    <t>CORVUS PHARMACEU</t>
  </si>
  <si>
    <t>CRVS US Equity</t>
  </si>
  <si>
    <t>SYROS PHARMACEUT</t>
  </si>
  <si>
    <t>SYRS US Equity</t>
  </si>
  <si>
    <t>FOAMIX PHARMACEU</t>
  </si>
  <si>
    <t>FOMX US Equity</t>
  </si>
  <si>
    <t>MITHRA PHARM</t>
  </si>
  <si>
    <t>MITRA BB Equity</t>
  </si>
  <si>
    <t>IMMUNOMEDICS INC</t>
  </si>
  <si>
    <t>POLARIS GROUP</t>
  </si>
  <si>
    <t>6550 TT Equity</t>
  </si>
  <si>
    <t>SOLASTO CORP</t>
  </si>
  <si>
    <t>6197 JP Equity</t>
  </si>
  <si>
    <t>MERCK TBK PT</t>
  </si>
  <si>
    <t>MERK IJ Equity</t>
  </si>
  <si>
    <t>MARKSANS PHARMA</t>
  </si>
  <si>
    <t>MRKS IN Equity</t>
  </si>
  <si>
    <t>MEDIGEN BIOTECHN</t>
  </si>
  <si>
    <t>3176 TT Equity</t>
  </si>
  <si>
    <t>VELOXIS PHARMACE</t>
  </si>
  <si>
    <t>VERSEON CORP</t>
  </si>
  <si>
    <t>VSN LN Equity</t>
  </si>
  <si>
    <t>CORBUS PHARMACEU</t>
  </si>
  <si>
    <t>CRBP US Equity</t>
  </si>
  <si>
    <t>EDGE THERAPEUTIC</t>
  </si>
  <si>
    <t>EDGE US Equity</t>
  </si>
  <si>
    <t>PROTEOSTASIS THE</t>
  </si>
  <si>
    <t>PTI US Equity</t>
  </si>
  <si>
    <t>TACTILE SYSTEMS</t>
  </si>
  <si>
    <t>TCMD US Equity</t>
  </si>
  <si>
    <t>BIOTIE THERAPIES</t>
  </si>
  <si>
    <t>BTH1V FH Equity</t>
  </si>
  <si>
    <t>BIOSCRIP INC</t>
  </si>
  <si>
    <t>BIOS US Equity</t>
  </si>
  <si>
    <t>ARATANA THERAPEU</t>
  </si>
  <si>
    <t>PETX US Equity</t>
  </si>
  <si>
    <t>IDERA PHARMACEUT</t>
  </si>
  <si>
    <t>IDRA US Equity</t>
  </si>
  <si>
    <t>ENZYCHEM LIFESCI</t>
  </si>
  <si>
    <t>183490 KS Equity</t>
  </si>
  <si>
    <t>SURABHI CHEMICAL</t>
  </si>
  <si>
    <t>SRCI IN Equity</t>
  </si>
  <si>
    <t>NEWRON PHARMACEU</t>
  </si>
  <si>
    <t>NWRN SW Equity</t>
  </si>
  <si>
    <t>CURIS INC</t>
  </si>
  <si>
    <t>CRIS US Equity</t>
  </si>
  <si>
    <t>HANDOK INC</t>
  </si>
  <si>
    <t>002390 KS Equity</t>
  </si>
  <si>
    <t>MESOBLAST LTD</t>
  </si>
  <si>
    <t>MSB AU Equity</t>
  </si>
  <si>
    <t>RIGEL PHARMACEUT</t>
  </si>
  <si>
    <t>BIOFERMIN PHARMA</t>
  </si>
  <si>
    <t>4517 JP Equity</t>
  </si>
  <si>
    <t>RADNET INC</t>
  </si>
  <si>
    <t>RDNT US Equity</t>
  </si>
  <si>
    <t>MANNKIND CORP</t>
  </si>
  <si>
    <t>SANGAMO BIOSCIEN</t>
  </si>
  <si>
    <t>CMG PHARMACEUTIC</t>
  </si>
  <si>
    <t>058820 KS Equity</t>
  </si>
  <si>
    <t>ARALEZ PHARMACEU</t>
  </si>
  <si>
    <t>ARZ CN Equity</t>
  </si>
  <si>
    <t>NEWLINK GENETICS</t>
  </si>
  <si>
    <t>SINOVAC BIOTECH</t>
  </si>
  <si>
    <t>SVA US Equity</t>
  </si>
  <si>
    <t>LE NOBLE AGE</t>
  </si>
  <si>
    <t>LNA FP Equity</t>
  </si>
  <si>
    <t>HUONS CO LTD</t>
  </si>
  <si>
    <t>243070 KS Equity</t>
  </si>
  <si>
    <t>UNION MEDICAL HE</t>
  </si>
  <si>
    <t>2138 HK Equity</t>
  </si>
  <si>
    <t>BIOTEQUE CORPORA</t>
  </si>
  <si>
    <t>4107 TT Equity</t>
  </si>
  <si>
    <t>ROCKWELL MEDICAL</t>
  </si>
  <si>
    <t>RMTI US Equity</t>
  </si>
  <si>
    <t>COMPUGEN LTD</t>
  </si>
  <si>
    <t>CGEN US Equity</t>
  </si>
  <si>
    <t>ALVOGEN KOREA CO</t>
  </si>
  <si>
    <t>002250 KS Equity</t>
  </si>
  <si>
    <t>AUDENTES THERAPE</t>
  </si>
  <si>
    <t>BOLD US Equity</t>
  </si>
  <si>
    <t>NOVARTIS INDIA</t>
  </si>
  <si>
    <t>HCBA IN Equity</t>
  </si>
  <si>
    <t>SANTHERA PHA-REG</t>
  </si>
  <si>
    <t>SANN SW Equity</t>
  </si>
  <si>
    <t>ARGEN-X NV</t>
  </si>
  <si>
    <t>ARGX BB Equity</t>
  </si>
  <si>
    <t>IL DONG PHARMACE</t>
  </si>
  <si>
    <t>249420 KS Equity</t>
  </si>
  <si>
    <t>KARYOPHARM THERA</t>
  </si>
  <si>
    <t>KPTI US Equity</t>
  </si>
  <si>
    <t>BIOCRYST PHARM</t>
  </si>
  <si>
    <t>LINICAL</t>
  </si>
  <si>
    <t>2183 JP Equity</t>
  </si>
  <si>
    <t>SHIN POONG PHARM</t>
  </si>
  <si>
    <t>019170 KS Equity</t>
  </si>
  <si>
    <t>CIRCASSIA PH</t>
  </si>
  <si>
    <t>CIR LN Equity</t>
  </si>
  <si>
    <t>CYTOKINETICS INC</t>
  </si>
  <si>
    <t>CYTK US Equity</t>
  </si>
  <si>
    <t>CHONGKUNDANG HOL</t>
  </si>
  <si>
    <t>001630 KS Equity</t>
  </si>
  <si>
    <t>CANOPY GROWTH CO</t>
  </si>
  <si>
    <t>CGC CN Equity</t>
  </si>
  <si>
    <t>GERON CORP</t>
  </si>
  <si>
    <t>SUPERMAX CORP</t>
  </si>
  <si>
    <t>SUCB MK Equity</t>
  </si>
  <si>
    <t>AKEBIA THERAPEUT</t>
  </si>
  <si>
    <t>AKBA US Equity</t>
  </si>
  <si>
    <t>KADMON HOLDINGS</t>
  </si>
  <si>
    <t>KDMN US Equity</t>
  </si>
  <si>
    <t>PHARMANIAGA BHD</t>
  </si>
  <si>
    <t>PHRM MK Equity</t>
  </si>
  <si>
    <t>INVACARE CORP</t>
  </si>
  <si>
    <t>IVC US Equity</t>
  </si>
  <si>
    <t>BIOTIME INC</t>
  </si>
  <si>
    <t>BTX US Equity</t>
  </si>
  <si>
    <t>UNICHEM LABS LTD</t>
  </si>
  <si>
    <t>UL IN Equity</t>
  </si>
  <si>
    <t>SPECTRUM PHARMAC</t>
  </si>
  <si>
    <t>SPPI US Equity</t>
  </si>
  <si>
    <t>PTC THERAPEUTICS</t>
  </si>
  <si>
    <t>PTCT US Equity</t>
  </si>
  <si>
    <t>SUVEN LIFE SCIEN</t>
  </si>
  <si>
    <t>SVLS IN Equity</t>
  </si>
  <si>
    <t>VOYAGER THERAPEU</t>
  </si>
  <si>
    <t>VYGR US Equity</t>
  </si>
  <si>
    <t>LEGOCHEM BIOSCIE</t>
  </si>
  <si>
    <t>141080 KS Equity</t>
  </si>
  <si>
    <t>BRASIL PHARMA SA</t>
  </si>
  <si>
    <t>BPHA3 BZ Equity</t>
  </si>
  <si>
    <t>ASTRAZENECA PHAR</t>
  </si>
  <si>
    <t>ASTR IN Equity</t>
  </si>
  <si>
    <t>TREVENA INC</t>
  </si>
  <si>
    <t>TRVN US Equity</t>
  </si>
  <si>
    <t>ORGANOVO HOLDING</t>
  </si>
  <si>
    <t>ONVO US Equity</t>
  </si>
  <si>
    <t>ACUCELA INC</t>
  </si>
  <si>
    <t>4589 JP Equity</t>
  </si>
  <si>
    <t>ONCOTHERAPY SCIE</t>
  </si>
  <si>
    <t>4564 JP Equity</t>
  </si>
  <si>
    <t>BIOCARTIS NV</t>
  </si>
  <si>
    <t>BCART BB Equity</t>
  </si>
  <si>
    <t>HESKA CORP</t>
  </si>
  <si>
    <t>HSKA US Equity</t>
  </si>
  <si>
    <t>SENSEONICS HLDGS</t>
  </si>
  <si>
    <t>SENS US Equity</t>
  </si>
  <si>
    <t>CELLDEX THERAPEU</t>
  </si>
  <si>
    <t>KYONGBO PHARMACE</t>
  </si>
  <si>
    <t>214390 KS Equity</t>
  </si>
  <si>
    <t>LUTRONIC CORP</t>
  </si>
  <si>
    <t>085370 KS Equity</t>
  </si>
  <si>
    <t>REYON PHARMACEUT</t>
  </si>
  <si>
    <t>102460 KS Equity</t>
  </si>
  <si>
    <t>THEVAX GENETICS</t>
  </si>
  <si>
    <t>6567 TT Equity</t>
  </si>
  <si>
    <t>ENTELLUS MEDICAL</t>
  </si>
  <si>
    <t>ENTL US Equity</t>
  </si>
  <si>
    <t>STAAR SURGICAL</t>
  </si>
  <si>
    <t>STAA US Equity</t>
  </si>
  <si>
    <t>ALMOST FAMILY IN</t>
  </si>
  <si>
    <t>AFAM US Equity</t>
  </si>
  <si>
    <t>NEURODERM LTD</t>
  </si>
  <si>
    <t>NDRM US Equity</t>
  </si>
  <si>
    <t>SURMODICS INC</t>
  </si>
  <si>
    <t>SRDX US Equity</t>
  </si>
  <si>
    <t>WENZHOU KANGNI-H</t>
  </si>
  <si>
    <t>2120 HK Equity</t>
  </si>
  <si>
    <t>NANOSTRING TECHN</t>
  </si>
  <si>
    <t>NSTG US Equity</t>
  </si>
  <si>
    <t>PIHLAJALINNA OYJ</t>
  </si>
  <si>
    <t>PIHLIS FH Equity</t>
  </si>
  <si>
    <t>MODERN DENTAL GR</t>
  </si>
  <si>
    <t>3600 HK Equity</t>
  </si>
  <si>
    <t>GOLDEN MEDITECH</t>
  </si>
  <si>
    <t>801 HK Equity</t>
  </si>
  <si>
    <t>VERSARTIS INC</t>
  </si>
  <si>
    <t>VSAR US Equity</t>
  </si>
  <si>
    <t>ADAMAS PHARMACEU</t>
  </si>
  <si>
    <t>ADMS US Equity</t>
  </si>
  <si>
    <t>CONFORMIS INC</t>
  </si>
  <si>
    <t>CFMS US Equity</t>
  </si>
  <si>
    <t>SCHNELL BIOPHARM</t>
  </si>
  <si>
    <t>003060 KS Equity</t>
  </si>
  <si>
    <t>EXACTECH INC</t>
  </si>
  <si>
    <t>EXAC US Equity</t>
  </si>
  <si>
    <t>INTEROJO CO LTD</t>
  </si>
  <si>
    <t>119610 KS Equity</t>
  </si>
  <si>
    <t>PIHSIANG MACHINE</t>
  </si>
  <si>
    <t>1729 TT Equity</t>
  </si>
  <si>
    <t>ADOCIA SAS</t>
  </si>
  <si>
    <t>ADOC FP Equity</t>
  </si>
  <si>
    <t>TMC LIFE SCIENCE</t>
  </si>
  <si>
    <t>TMCL MK Equity</t>
  </si>
  <si>
    <t>GRANULES INDIA</t>
  </si>
  <si>
    <t>GRAN IN Equity</t>
  </si>
  <si>
    <t>I-SENS INC</t>
  </si>
  <si>
    <t>099190 KS Equity</t>
  </si>
  <si>
    <t>ZENTIVA AS</t>
  </si>
  <si>
    <t>SKF SK Equity</t>
  </si>
  <si>
    <t>FUJI PHARMA CO</t>
  </si>
  <si>
    <t>4554 JP Equity</t>
  </si>
  <si>
    <t>REGENXBIO INC</t>
  </si>
  <si>
    <t>RGNX US Equity</t>
  </si>
  <si>
    <t>LEMAITRE VASCULA</t>
  </si>
  <si>
    <t>LMAT US Equity</t>
  </si>
  <si>
    <t>JAPARA HEALTHCAR</t>
  </si>
  <si>
    <t>JHC AU Equity</t>
  </si>
  <si>
    <t>ADDLIFE AB</t>
  </si>
  <si>
    <t>ALIFB SS Equity</t>
  </si>
  <si>
    <t>AAC HOLDINGS INC</t>
  </si>
  <si>
    <t>AAC US Equity</t>
  </si>
  <si>
    <t>SAMJIN PHARM</t>
  </si>
  <si>
    <t>005500 KS Equity</t>
  </si>
  <si>
    <t>ZEALAND PHARMA A</t>
  </si>
  <si>
    <t>ZEAL DC Equity</t>
  </si>
  <si>
    <t>NANOCARRIER CO L</t>
  </si>
  <si>
    <t>4571 JP Equity</t>
  </si>
  <si>
    <t>YUNGSHIN GLOBAL</t>
  </si>
  <si>
    <t>3705 TT Equity</t>
  </si>
  <si>
    <t>TELIGENT INC</t>
  </si>
  <si>
    <t>TLGT US Equity</t>
  </si>
  <si>
    <t>TG THERAPEUTICS</t>
  </si>
  <si>
    <t>TGTX US Equity</t>
  </si>
  <si>
    <t>MONASH IVF GROUP</t>
  </si>
  <si>
    <t>MVF AU Equity</t>
  </si>
  <si>
    <t>JHL BIOTECH INC</t>
  </si>
  <si>
    <t>6540 TT Equity</t>
  </si>
  <si>
    <t>PROBI AB</t>
  </si>
  <si>
    <t>PROB SS Equity</t>
  </si>
  <si>
    <t>GENESIS HEALTHCA</t>
  </si>
  <si>
    <t>GEN US Equity</t>
  </si>
  <si>
    <t>MEDIKIT CO LTD</t>
  </si>
  <si>
    <t>7749 JP Equity</t>
  </si>
  <si>
    <t>HUONS GLOBAL CO</t>
  </si>
  <si>
    <t>084110 KS Equity</t>
  </si>
  <si>
    <t>BEXIMCO PHARMACE</t>
  </si>
  <si>
    <t>BXPHAR BD Equity</t>
  </si>
  <si>
    <t>REVA MEDICAL-CDI</t>
  </si>
  <si>
    <t>RVA AU Equity</t>
  </si>
  <si>
    <t>ONCOMED PHARMACE</t>
  </si>
  <si>
    <t>HEALTH EVER BIO-</t>
  </si>
  <si>
    <t>6453 TT Equity</t>
  </si>
  <si>
    <t>ECO ANIMAL HEALT</t>
  </si>
  <si>
    <t>EAH LN Equity</t>
  </si>
  <si>
    <t>ADVAXIS INC</t>
  </si>
  <si>
    <t>ADXS US Equity</t>
  </si>
  <si>
    <t>CHINA CORD BLOOD</t>
  </si>
  <si>
    <t>CO US Equity</t>
  </si>
  <si>
    <t>ARENA PHARMACEUT</t>
  </si>
  <si>
    <t>ARNA US Equity</t>
  </si>
  <si>
    <t>PHARMA RESEARCH</t>
  </si>
  <si>
    <t>214450 KS Equity</t>
  </si>
  <si>
    <t>XBIOTECH INC</t>
  </si>
  <si>
    <t>XBIT US Equity</t>
  </si>
  <si>
    <t>DHG PHARMACEUTIC</t>
  </si>
  <si>
    <t>DHG VN Equity</t>
  </si>
  <si>
    <t>INTERSECT ENT IN</t>
  </si>
  <si>
    <t>XENT US Equity</t>
  </si>
  <si>
    <t>PROGENICS PHARM</t>
  </si>
  <si>
    <t>PGNX US Equity</t>
  </si>
  <si>
    <t>ARROWHEAD PHARMA</t>
  </si>
  <si>
    <t>ARWR US Equity</t>
  </si>
  <si>
    <t>CAMURUS AB</t>
  </si>
  <si>
    <t>CAMX SS Equity</t>
  </si>
  <si>
    <t>KWANG DONG PHARM</t>
  </si>
  <si>
    <t>009290 KS Equity</t>
  </si>
  <si>
    <t>SYNEURX INTL TW</t>
  </si>
  <si>
    <t>6575 TT Equity</t>
  </si>
  <si>
    <t>BENCHMARK HOLDIN</t>
  </si>
  <si>
    <t>BMK LN Equity</t>
  </si>
  <si>
    <t>CHINA GRAND PHAR</t>
  </si>
  <si>
    <t>512 HK Equity</t>
  </si>
  <si>
    <t>ATGEN CO LTD</t>
  </si>
  <si>
    <t>182400 KS Equity</t>
  </si>
  <si>
    <t>DYNAVAX TECHNOLO</t>
  </si>
  <si>
    <t>SORRENTO THERAPE</t>
  </si>
  <si>
    <t>SRNE US Equity</t>
  </si>
  <si>
    <t>Q&amp;M DENTAL GROUP</t>
  </si>
  <si>
    <t>QNM SP Equity</t>
  </si>
  <si>
    <t>INDOFARMA TBK PT</t>
  </si>
  <si>
    <t>INAF IJ Equity</t>
  </si>
  <si>
    <t>INDOCO REMEDIES</t>
  </si>
  <si>
    <t>INDR IN Equity</t>
  </si>
  <si>
    <t>HUMANA AB</t>
  </si>
  <si>
    <t>HUM SS Equity</t>
  </si>
  <si>
    <t>TWI PHARMACEUTIC</t>
  </si>
  <si>
    <t>4180 TT Equity</t>
  </si>
  <si>
    <t>INBODY CO LTD</t>
  </si>
  <si>
    <t>041830 KS Equity</t>
  </si>
  <si>
    <t>GENMARK DIAGNOST</t>
  </si>
  <si>
    <t>GNMK US Equity</t>
  </si>
  <si>
    <t>SHANDONG JINTA-A</t>
  </si>
  <si>
    <t>600385 CH Equity</t>
  </si>
  <si>
    <t>ESTIA HEALTH LTD</t>
  </si>
  <si>
    <t>EHE AU Equity</t>
  </si>
  <si>
    <t>HARMONICARE MEDI</t>
  </si>
  <si>
    <t>1509 HK Equity</t>
  </si>
  <si>
    <t>ACCURAY INC</t>
  </si>
  <si>
    <t>ARAY US Equity</t>
  </si>
  <si>
    <t>IMPEDIMED LTD</t>
  </si>
  <si>
    <t>IPD AU Equity</t>
  </si>
  <si>
    <t>FLEXION THERAPEU</t>
  </si>
  <si>
    <t>FLXN US Equity</t>
  </si>
  <si>
    <t>ORASURE TECH</t>
  </si>
  <si>
    <t>OSUR US Equity</t>
  </si>
  <si>
    <t>GOLDEN THROAT HO</t>
  </si>
  <si>
    <t>6896 HK Equity</t>
  </si>
  <si>
    <t>LOTUS PHARMACEUT</t>
  </si>
  <si>
    <t>1795 TT Equity</t>
  </si>
  <si>
    <t>GULF MEDICAL PRO</t>
  </si>
  <si>
    <t>GMPC UH Equity</t>
  </si>
  <si>
    <t>LA JOLLA PHARM</t>
  </si>
  <si>
    <t>LJPC US Equity</t>
  </si>
  <si>
    <t>JB CHEMS &amp; PHARM</t>
  </si>
  <si>
    <t>JBCP IN Equity</t>
  </si>
  <si>
    <t>RIVERSTONE HLDGS</t>
  </si>
  <si>
    <t>RSTON SP Equity</t>
  </si>
  <si>
    <t>REVANCE THERAPEU</t>
  </si>
  <si>
    <t>RVNC US Equity</t>
  </si>
  <si>
    <t>VIRTUS HEALTH LT</t>
  </si>
  <si>
    <t>VRT AU Equity</t>
  </si>
  <si>
    <t>LION BIOTECHNOLO</t>
  </si>
  <si>
    <t>LBIO US Equity</t>
  </si>
  <si>
    <t>MYOKARDIA INC</t>
  </si>
  <si>
    <t>MYOK US Equity</t>
  </si>
  <si>
    <t>TALKMED GROUP LT</t>
  </si>
  <si>
    <t>TKMED SP Equity</t>
  </si>
  <si>
    <t>MENICON CO LTD</t>
  </si>
  <si>
    <t>7780 JP Equity</t>
  </si>
  <si>
    <t>IVF HARTMANN-REG</t>
  </si>
  <si>
    <t>VBSN SW Equity</t>
  </si>
  <si>
    <t>OMEROS CORP</t>
  </si>
  <si>
    <t>OMER US Equity</t>
  </si>
  <si>
    <t>MINERVA NEUROSCI</t>
  </si>
  <si>
    <t>NERV US Equity</t>
  </si>
  <si>
    <t>DONGKOOK PHARMAC</t>
  </si>
  <si>
    <t>086450 KS Equity</t>
  </si>
  <si>
    <t>PW MEDTECH GROUP</t>
  </si>
  <si>
    <t>1358 HK Equity</t>
  </si>
  <si>
    <t>LAS CONDES</t>
  </si>
  <si>
    <t>CONDES CI Equity</t>
  </si>
  <si>
    <t>BORYUNG PHARM</t>
  </si>
  <si>
    <t>003850 KS Equity</t>
  </si>
  <si>
    <t>GENSCRIPT BIOTEC</t>
  </si>
  <si>
    <t>1548 HK Equity</t>
  </si>
  <si>
    <t>ADAPTIMMUNE-ADR</t>
  </si>
  <si>
    <t>ADAP US Equity</t>
  </si>
  <si>
    <t>BIOGAIA AB-B SHS</t>
  </si>
  <si>
    <t>BIOGB SS Equity</t>
  </si>
  <si>
    <t>DISHMAN PHARMACE</t>
  </si>
  <si>
    <t>DISH IN Equity</t>
  </si>
  <si>
    <t>THYROCARE TECHNO</t>
  </si>
  <si>
    <t>THYROCAR IN Equity</t>
  </si>
  <si>
    <t>NOVAVAX INC</t>
  </si>
  <si>
    <t>SEQUENT SCIENTIF</t>
  </si>
  <si>
    <t>SEQ IN Equity</t>
  </si>
  <si>
    <t>ENANTA PHARMACEU</t>
  </si>
  <si>
    <t>ENTA US Equity</t>
  </si>
  <si>
    <t>SOMPO CARE MESSA</t>
  </si>
  <si>
    <t>2400 JP Equity</t>
  </si>
  <si>
    <t>JAPAN TISSUE ENG</t>
  </si>
  <si>
    <t>7774 JP Equity</t>
  </si>
  <si>
    <t>MEDIPOST CO LTD</t>
  </si>
  <si>
    <t>078160 KS Equity</t>
  </si>
  <si>
    <t>HUA HAN HEALTH I</t>
  </si>
  <si>
    <t>587 HK Equity</t>
  </si>
  <si>
    <t>KERYX BIOPHARM</t>
  </si>
  <si>
    <t>KERX US Equity</t>
  </si>
  <si>
    <t>AB SCIENCE SA</t>
  </si>
  <si>
    <t>AB FP Equity</t>
  </si>
  <si>
    <t>UNIVERSAL AMERIC</t>
  </si>
  <si>
    <t>UAM US Equity</t>
  </si>
  <si>
    <t>CAP SENIOR LIVIN</t>
  </si>
  <si>
    <t>CSU US Equity</t>
  </si>
  <si>
    <t>MEDICAL FACI</t>
  </si>
  <si>
    <t>DR CN Equity</t>
  </si>
  <si>
    <t>CHIANG MAI RAM M</t>
  </si>
  <si>
    <t>CMR TB Equity</t>
  </si>
  <si>
    <t>BUPA CHILE SA</t>
  </si>
  <si>
    <t>BUPACL CI Equity</t>
  </si>
  <si>
    <t>FUREN PHARMACE-A</t>
  </si>
  <si>
    <t>600781 CH Equity</t>
  </si>
  <si>
    <t>BINEX CO LTD</t>
  </si>
  <si>
    <t>053030 KS Equity</t>
  </si>
  <si>
    <t>BIOTELEMETRY INC</t>
  </si>
  <si>
    <t>BEAT US Equity</t>
  </si>
  <si>
    <t>INTEGRATED DIAG</t>
  </si>
  <si>
    <t>IDHC LN Equity</t>
  </si>
  <si>
    <t>ARRAY BIOPHARMA</t>
  </si>
  <si>
    <t>TSUKUI CORP</t>
  </si>
  <si>
    <t>2398 JP Equity</t>
  </si>
  <si>
    <t>VALUE ADDED TECH</t>
  </si>
  <si>
    <t>043150 KS Equity</t>
  </si>
  <si>
    <t>SCICLONE PHARM</t>
  </si>
  <si>
    <t>SCLN US Equity</t>
  </si>
  <si>
    <t>ATRICURE INC</t>
  </si>
  <si>
    <t>ATRC US Equity</t>
  </si>
  <si>
    <t>ACLARIS THERAPEU</t>
  </si>
  <si>
    <t>ACRS US Equity</t>
  </si>
  <si>
    <t>NATERA INC</t>
  </si>
  <si>
    <t>NTRA US Equity</t>
  </si>
  <si>
    <t>CYNAPSUS THERAPE</t>
  </si>
  <si>
    <t>CTH CN Equity</t>
  </si>
  <si>
    <t>BELLICUM PHARMAC</t>
  </si>
  <si>
    <t>BLCM US Equity</t>
  </si>
  <si>
    <t>MOLECULAR PARTNE</t>
  </si>
  <si>
    <t>MOLN SW Equity</t>
  </si>
  <si>
    <t>GEORGIA HEALTH</t>
  </si>
  <si>
    <t>GHG LN Equity</t>
  </si>
  <si>
    <t>VETOQUINOL SA</t>
  </si>
  <si>
    <t>VETO FP Equity</t>
  </si>
  <si>
    <t>XI'AN QUJIANG-A</t>
  </si>
  <si>
    <t>600706 CH Equity</t>
  </si>
  <si>
    <t>ANHUI FENGYUAN-A</t>
  </si>
  <si>
    <t>000153 CH Equity</t>
  </si>
  <si>
    <t>JIANGSU LIANHU-A</t>
  </si>
  <si>
    <t>600513 CH Equity</t>
  </si>
  <si>
    <t>ASKA PHARMACEUTI</t>
  </si>
  <si>
    <t>4514 JP Equity</t>
  </si>
  <si>
    <t>DAWNRAYS PHARMAC</t>
  </si>
  <si>
    <t>2348 HK Equity</t>
  </si>
  <si>
    <t>EDITAS MEDICINE</t>
  </si>
  <si>
    <t>EDIT US Equity</t>
  </si>
  <si>
    <t>OTONOMY INC</t>
  </si>
  <si>
    <t>OTIC US Equity</t>
  </si>
  <si>
    <t>VIEWORKS CO LTD</t>
  </si>
  <si>
    <t>100120 KS Equity</t>
  </si>
  <si>
    <t>TRIPLE-S MGMT-B</t>
  </si>
  <si>
    <t>GTS US Equity</t>
  </si>
  <si>
    <t>HANGZHOU TIAN-A</t>
  </si>
  <si>
    <t>600671 CH Equity</t>
  </si>
  <si>
    <t>PDL BIOPHARMA IN</t>
  </si>
  <si>
    <t>PDLI US Equity</t>
  </si>
  <si>
    <t>INDISA</t>
  </si>
  <si>
    <t>INDISA CI Equity</t>
  </si>
  <si>
    <t>GINWA ENTERP-A</t>
  </si>
  <si>
    <t>600080 CH Equity</t>
  </si>
  <si>
    <t>DAEWOONG CO LTD</t>
  </si>
  <si>
    <t>003090 KS Equity</t>
  </si>
  <si>
    <t>FLAMEL TECH-ADR</t>
  </si>
  <si>
    <t>FLML US Equity</t>
  </si>
  <si>
    <t>LEE'S PHARM</t>
  </si>
  <si>
    <t>950 HK Equity</t>
  </si>
  <si>
    <t>EPIZYME INC</t>
  </si>
  <si>
    <t>ARDELYX INC</t>
  </si>
  <si>
    <t>ARDX US Equity</t>
  </si>
  <si>
    <t>AMARIN CORP -ADR</t>
  </si>
  <si>
    <t>SERES THERAPEUTI</t>
  </si>
  <si>
    <t>MCRB US Equity</t>
  </si>
  <si>
    <t>BAOTOU DONGBAO-A</t>
  </si>
  <si>
    <t>300239 CH Equity</t>
  </si>
  <si>
    <t>CONSUN PHARMACEU</t>
  </si>
  <si>
    <t>1681 HK Equity</t>
  </si>
  <si>
    <t>LOXO ONCOLOGY IN</t>
  </si>
  <si>
    <t>LOXO US Equity</t>
  </si>
  <si>
    <t>AMERICAN RENAL A</t>
  </si>
  <si>
    <t>ARA US Equity</t>
  </si>
  <si>
    <t>MAZOR ROBOTICS L</t>
  </si>
  <si>
    <t>MZOR IT Equity</t>
  </si>
  <si>
    <t>TIELING NEWCI-A</t>
  </si>
  <si>
    <t>000809 CH Equity</t>
  </si>
  <si>
    <t>ENSEVAL PUTERA M</t>
  </si>
  <si>
    <t>EPMT IJ Equity</t>
  </si>
  <si>
    <t>ATARA BIOTHERAPE</t>
  </si>
  <si>
    <t>ATRA US Equity</t>
  </si>
  <si>
    <t>HUBEI YANGFAN -A</t>
  </si>
  <si>
    <t>600421 CH Equity</t>
  </si>
  <si>
    <t>4D PHARMA PLC</t>
  </si>
  <si>
    <t>DDDD LN Equity</t>
  </si>
  <si>
    <t>TORII PHARMACEUT</t>
  </si>
  <si>
    <t>4551 JP Equity</t>
  </si>
  <si>
    <t>SUCAMPO PHA-CL A</t>
  </si>
  <si>
    <t>SCMP US Equity</t>
  </si>
  <si>
    <t>PHARMSTANDARD</t>
  </si>
  <si>
    <t>PHST RM Equity</t>
  </si>
  <si>
    <t>JIANG XI SANXI-A</t>
  </si>
  <si>
    <t>300453 CH Equity</t>
  </si>
  <si>
    <t>COLUCID PHARMACE</t>
  </si>
  <si>
    <t>CLCD US Equity</t>
  </si>
  <si>
    <t>FDC LTD</t>
  </si>
  <si>
    <t>FDCLT IN Equity</t>
  </si>
  <si>
    <t>SIENNA SENIOR LI</t>
  </si>
  <si>
    <t>SIA CN Equity</t>
  </si>
  <si>
    <t>OURO FINO SAUDE</t>
  </si>
  <si>
    <t>OFSA3 BZ Equity</t>
  </si>
  <si>
    <t>VITAE PHARMACEUT</t>
  </si>
  <si>
    <t>VTAE US Equity</t>
  </si>
  <si>
    <t>ADCOCK INGRAM HO</t>
  </si>
  <si>
    <t>AIP SJ Equity</t>
  </si>
  <si>
    <t>AGENUS INC</t>
  </si>
  <si>
    <t>AGEN US Equity</t>
  </si>
  <si>
    <t>CERUS CORP</t>
  </si>
  <si>
    <t>CERS US Equity</t>
  </si>
  <si>
    <t>CRYOLIFE INC</t>
  </si>
  <si>
    <t>CRY US Equity</t>
  </si>
  <si>
    <t>REATA PHARMACE-A</t>
  </si>
  <si>
    <t>RETA US Equity</t>
  </si>
  <si>
    <t>SANBIO CO LTD</t>
  </si>
  <si>
    <t>4592 JP Equity</t>
  </si>
  <si>
    <t>CRYSTALGENOMICS</t>
  </si>
  <si>
    <t>083790 KS Equity</t>
  </si>
  <si>
    <t>ZHEJIANG CANAA-A</t>
  </si>
  <si>
    <t>300412 CH Equity</t>
  </si>
  <si>
    <t>CYTOMX THERAPEUT</t>
  </si>
  <si>
    <t>CTMX US Equity</t>
  </si>
  <si>
    <t>EIKEN CHEMICAL</t>
  </si>
  <si>
    <t>4549 JP Equity</t>
  </si>
  <si>
    <t>MERRIMACK PHARMA</t>
  </si>
  <si>
    <t>TOKAI CORP/GIFU</t>
  </si>
  <si>
    <t>9729 JP Equity</t>
  </si>
  <si>
    <t>STALLERGENES GRE</t>
  </si>
  <si>
    <t>STAGR FP Equity</t>
  </si>
  <si>
    <t>CELLTRION PHARM</t>
  </si>
  <si>
    <t>068760 KS Equity</t>
  </si>
  <si>
    <t>ANGIODYNAMICS IN</t>
  </si>
  <si>
    <t>ANGO US Equity</t>
  </si>
  <si>
    <t>HLB INC</t>
  </si>
  <si>
    <t>028300 KS Equity</t>
  </si>
  <si>
    <t>SECTRA AB-B</t>
  </si>
  <si>
    <t>SECTB SS Equity</t>
  </si>
  <si>
    <t>BLOOMAGE BIOTE</t>
  </si>
  <si>
    <t>963 HK Equity</t>
  </si>
  <si>
    <t>ADVANCED MEDICAL</t>
  </si>
  <si>
    <t>AMS LN Equity</t>
  </si>
  <si>
    <t>CENTER LABORATOR</t>
  </si>
  <si>
    <t>4123 TT Equity</t>
  </si>
  <si>
    <t>SHILPA MEDICARE</t>
  </si>
  <si>
    <t>SLPA IN Equity</t>
  </si>
  <si>
    <t>JILIN JIAN YIS-A</t>
  </si>
  <si>
    <t>002566 CH Equity</t>
  </si>
  <si>
    <t>SHANXI C&amp;Y PHA-A</t>
  </si>
  <si>
    <t>300254 CH Equity</t>
  </si>
  <si>
    <t>VITAL KSK HD</t>
  </si>
  <si>
    <t>3151 JP Equity</t>
  </si>
  <si>
    <t>NEOGENOMICS INC</t>
  </si>
  <si>
    <t>NEO US Equity</t>
  </si>
  <si>
    <t>NANTKWEST INC</t>
  </si>
  <si>
    <t>NK US Equity</t>
  </si>
  <si>
    <t>EPS HOLDINGS INC</t>
  </si>
  <si>
    <t>4282 JP Equity</t>
  </si>
  <si>
    <t>EGYPT INTL PHARM</t>
  </si>
  <si>
    <t>PHAR EY Equity</t>
  </si>
  <si>
    <t>SEARLE PAKISTAN</t>
  </si>
  <si>
    <t>SEARL PA Equity</t>
  </si>
  <si>
    <t>GLAXO PA Equity</t>
  </si>
  <si>
    <t>INTRON BIOTECHNO</t>
  </si>
  <si>
    <t>048530 KS Equity</t>
  </si>
  <si>
    <t>JIANMIN PHARMA-A</t>
  </si>
  <si>
    <t>600976 CH Equity</t>
  </si>
  <si>
    <t>INNATE PHARMA SA</t>
  </si>
  <si>
    <t>IPH FP Equity</t>
  </si>
  <si>
    <t>BIOTEST AG</t>
  </si>
  <si>
    <t>BIO GR Equity</t>
  </si>
  <si>
    <t>EIS ECZACIBASI I</t>
  </si>
  <si>
    <t>ECILC TI Equity</t>
  </si>
  <si>
    <t>DAEHWA PHARM CO</t>
  </si>
  <si>
    <t>067080 KS Equity</t>
  </si>
  <si>
    <t>GULF PHARMACEUTI</t>
  </si>
  <si>
    <t>JULPHAR UH Equity</t>
  </si>
  <si>
    <t>LHC GROUP INC</t>
  </si>
  <si>
    <t>LHCG US Equity</t>
  </si>
  <si>
    <t>ANHUI SUNHERE -A</t>
  </si>
  <si>
    <t>300452 CH Equity</t>
  </si>
  <si>
    <t>TAIGEN BIOPHARMA</t>
  </si>
  <si>
    <t>4157 TT Equity</t>
  </si>
  <si>
    <t>VANDA PHARMACEUT</t>
  </si>
  <si>
    <t>VNDA US Equity</t>
  </si>
  <si>
    <t>INTELLIA THERAPE</t>
  </si>
  <si>
    <t>NTLA US Equity</t>
  </si>
  <si>
    <t>ALBANY MOLECULAR</t>
  </si>
  <si>
    <t>AMRI US Equity</t>
  </si>
  <si>
    <t>CORCEPT THERA</t>
  </si>
  <si>
    <t>CORT US Equity</t>
  </si>
  <si>
    <t>TUS-GUHAN GROU-A</t>
  </si>
  <si>
    <t>000590 CH Equity</t>
  </si>
  <si>
    <t>ZHEJIANG HUATO-A</t>
  </si>
  <si>
    <t>002758 CH Equity</t>
  </si>
  <si>
    <t>CIVITAS SOLUTION</t>
  </si>
  <si>
    <t>CIVI US Equity</t>
  </si>
  <si>
    <t>AIMMUNE THERAPEU</t>
  </si>
  <si>
    <t>AIMT US Equity</t>
  </si>
  <si>
    <t>CONSORT MEDICAL</t>
  </si>
  <si>
    <t>CSRT LN Equity</t>
  </si>
  <si>
    <t>NIKKISO</t>
  </si>
  <si>
    <t>6376 JP Equity</t>
  </si>
  <si>
    <t>PHARMA MAR SA</t>
  </si>
  <si>
    <t>PHM SM Equity</t>
  </si>
  <si>
    <t>UEM EDGENTA BHD</t>
  </si>
  <si>
    <t>UEME MK Equity</t>
  </si>
  <si>
    <t>INOVIO PHARMACEU</t>
  </si>
  <si>
    <t>INO US Equity</t>
  </si>
  <si>
    <t>NOVADAQ TECHNOLO</t>
  </si>
  <si>
    <t>NDQ CN Equity</t>
  </si>
  <si>
    <t>HAINAN SHUANGC-A</t>
  </si>
  <si>
    <t>002693 CH Equity</t>
  </si>
  <si>
    <t>SAMSUNG MEDISON</t>
  </si>
  <si>
    <t>018360 KF Equity</t>
  </si>
  <si>
    <t>MEDICARE GROUP</t>
  </si>
  <si>
    <t>MCGS QD Equity</t>
  </si>
  <si>
    <t>ZHEJIANG ZHEN-A</t>
  </si>
  <si>
    <t>000705 CH Equity</t>
  </si>
  <si>
    <t>STRATEC BIOMEDIC</t>
  </si>
  <si>
    <t>SBS GR Equity</t>
  </si>
  <si>
    <t>ANIKA THERAPEUTI</t>
  </si>
  <si>
    <t>ANIK US Equity</t>
  </si>
  <si>
    <t>NORTHEAST PHAR-A</t>
  </si>
  <si>
    <t>000597 CH Equity</t>
  </si>
  <si>
    <t>TEMPO SCAN PACIF</t>
  </si>
  <si>
    <t>TSPC IJ Equity</t>
  </si>
  <si>
    <t>EVOTEC AG</t>
  </si>
  <si>
    <t>EVT GR Equity</t>
  </si>
  <si>
    <t>K2M GROUP HOLDIN</t>
  </si>
  <si>
    <t>KTWO US Equity</t>
  </si>
  <si>
    <t>QUIDEL CORP</t>
  </si>
  <si>
    <t>QDEL US Equity</t>
  </si>
  <si>
    <t>SHANDONG XINHU-A</t>
  </si>
  <si>
    <t>000756 CH Equity</t>
  </si>
  <si>
    <t>HENAN TALOPH-A</t>
  </si>
  <si>
    <t>600222 CH Equity</t>
  </si>
  <si>
    <t>BOHAI WATER IN-A</t>
  </si>
  <si>
    <t>000605 CH Equity</t>
  </si>
  <si>
    <t>NATIONAL MEDICAL</t>
  </si>
  <si>
    <t>CARE AB Equity</t>
  </si>
  <si>
    <t>TOWA PHARMA CO</t>
  </si>
  <si>
    <t>4553 JP Equity</t>
  </si>
  <si>
    <t>ZHEJIANG CHIMI-A</t>
  </si>
  <si>
    <t>603222 CH Equity</t>
  </si>
  <si>
    <t>TOBIRA THERAPEUT</t>
  </si>
  <si>
    <t>ANI PHARMACEUTIC</t>
  </si>
  <si>
    <t>ANIP US Equity</t>
  </si>
  <si>
    <t>NOVOCURE LTD</t>
  </si>
  <si>
    <t>NVCR US Equity</t>
  </si>
  <si>
    <t>LABORATORIOS FAR</t>
  </si>
  <si>
    <t>ROVI SM Equity</t>
  </si>
  <si>
    <t>GUANGZHOU IMPR-A</t>
  </si>
  <si>
    <t>300030 CH Equity</t>
  </si>
  <si>
    <t>PROTEK</t>
  </si>
  <si>
    <t>PRTK RM Equity</t>
  </si>
  <si>
    <t>GENFIT</t>
  </si>
  <si>
    <t>GNFT FP Equity</t>
  </si>
  <si>
    <t>ATRION CORP</t>
  </si>
  <si>
    <t>ATRI US Equity</t>
  </si>
  <si>
    <t>ZIOPHARM ONCOLOG</t>
  </si>
  <si>
    <t>RAPTOR PHARMACEU</t>
  </si>
  <si>
    <t>CORVEL CORP</t>
  </si>
  <si>
    <t>CRVL US Equity</t>
  </si>
  <si>
    <t>RAYSEARCH LABORA</t>
  </si>
  <si>
    <t>RAYB SS Equity</t>
  </si>
  <si>
    <t>DONG-A SOCIO HOL</t>
  </si>
  <si>
    <t>000640 KS Equity</t>
  </si>
  <si>
    <t>ABLYNX NV</t>
  </si>
  <si>
    <t>HERON THERAPEUTI</t>
  </si>
  <si>
    <t>HRTX US Equity</t>
  </si>
  <si>
    <t>FAGRON</t>
  </si>
  <si>
    <t>FAGR BB Equity</t>
  </si>
  <si>
    <t>HAINAN HONZ-A</t>
  </si>
  <si>
    <t>300086 CH Equity</t>
  </si>
  <si>
    <t>OSSTEM IMPLANT</t>
  </si>
  <si>
    <t>048260 KS Equity</t>
  </si>
  <si>
    <t>ORTHOFIX INTL</t>
  </si>
  <si>
    <t>OFIX US Equity</t>
  </si>
  <si>
    <t>GUANGXI FUTURE-A</t>
  </si>
  <si>
    <t>600556 CH Equity</t>
  </si>
  <si>
    <t>US PHYSICAL THER</t>
  </si>
  <si>
    <t>USPH US Equity</t>
  </si>
  <si>
    <t>CAPIO AB</t>
  </si>
  <si>
    <t>CAPIO SS Equity</t>
  </si>
  <si>
    <t>MANI INC</t>
  </si>
  <si>
    <t>7730 JP Equity</t>
  </si>
  <si>
    <t>WELL LEAD MEDI-A</t>
  </si>
  <si>
    <t>603309 CH Equity</t>
  </si>
  <si>
    <t>BLUEPRINT MEDICI</t>
  </si>
  <si>
    <t>BPMC US Equity</t>
  </si>
  <si>
    <t>ABBOT LABS PAK</t>
  </si>
  <si>
    <t>ABOT PA Equity</t>
  </si>
  <si>
    <t>CARDIOVASCULAR S</t>
  </si>
  <si>
    <t>CSII US Equity</t>
  </si>
  <si>
    <t>FOUNDATION MEDIC</t>
  </si>
  <si>
    <t>FMI US Equity</t>
  </si>
  <si>
    <t>CHULARAT HOSPITA</t>
  </si>
  <si>
    <t>CHG TB Equity</t>
  </si>
  <si>
    <t>MERIDIAN BIOSCI</t>
  </si>
  <si>
    <t>VIVO US Equity</t>
  </si>
  <si>
    <t>HUNAN HANSEN-A</t>
  </si>
  <si>
    <t>002412 CH Equity</t>
  </si>
  <si>
    <t>HUBEI GUANGJI-A</t>
  </si>
  <si>
    <t>000952 CH Equity</t>
  </si>
  <si>
    <t>PHARMERICA CORP</t>
  </si>
  <si>
    <t>PMC US Equity</t>
  </si>
  <si>
    <t>GENEXINE CO LTD</t>
  </si>
  <si>
    <t>095700 KS Equity</t>
  </si>
  <si>
    <t>SHANDONG WOHUA-A</t>
  </si>
  <si>
    <t>002107 CH Equity</t>
  </si>
  <si>
    <t>GUANGDONG BIOL-A</t>
  </si>
  <si>
    <t>300246 CH Equity</t>
  </si>
  <si>
    <t>SHANGHAI HAOHA-H</t>
  </si>
  <si>
    <t>6826 HK Equity</t>
  </si>
  <si>
    <t>AMAG PHARMACEUTI</t>
  </si>
  <si>
    <t>HEALIOS KK</t>
  </si>
  <si>
    <t>4593 JP Equity</t>
  </si>
  <si>
    <t>SHANDONG PHAR-A</t>
  </si>
  <si>
    <t>600529 CH Equity</t>
  </si>
  <si>
    <t>HEALTHSTREAM INC</t>
  </si>
  <si>
    <t>HSTM US Equity</t>
  </si>
  <si>
    <t>GUANGZHOU BOJI-A</t>
  </si>
  <si>
    <t>300404 CH Equity</t>
  </si>
  <si>
    <t>JCR PHARMACEUTIC</t>
  </si>
  <si>
    <t>4552 JP Equity</t>
  </si>
  <si>
    <t>SEEGENE INC</t>
  </si>
  <si>
    <t>096530 KS Equity</t>
  </si>
  <si>
    <t>KINDRED HEALTHCA</t>
  </si>
  <si>
    <t>KND US Equity</t>
  </si>
  <si>
    <t>MOMENTA PHARMACE</t>
  </si>
  <si>
    <t>MNTA US Equity</t>
  </si>
  <si>
    <t>ORIOLA-KD OYJ B</t>
  </si>
  <si>
    <t>OKDBV FH Equity</t>
  </si>
  <si>
    <t>BANGKOK CHAIN HO</t>
  </si>
  <si>
    <t>BCH TB Equity</t>
  </si>
  <si>
    <t>PACIFIC BIOSCIEN</t>
  </si>
  <si>
    <t>PACB US Equity</t>
  </si>
  <si>
    <t>GUANGDONG TAIC-A</t>
  </si>
  <si>
    <t>002728 CH Equity</t>
  </si>
  <si>
    <t>BLUE SAIL MEDI-A</t>
  </si>
  <si>
    <t>002382 CH Equity</t>
  </si>
  <si>
    <t>DAEWOONG PHARMAC</t>
  </si>
  <si>
    <t>069620 KS Equity</t>
  </si>
  <si>
    <t>ZHUZHOU QIANJI-A</t>
  </si>
  <si>
    <t>600479 CH Equity</t>
  </si>
  <si>
    <t>TELADOC INC</t>
  </si>
  <si>
    <t>TDOC US Equity</t>
  </si>
  <si>
    <t>ILYANG PHARM CO</t>
  </si>
  <si>
    <t>007570 KS Equity</t>
  </si>
  <si>
    <t>SHANDONG JINCH-A</t>
  </si>
  <si>
    <t>300233 CH Equity</t>
  </si>
  <si>
    <t>CHONG KUN DANG P</t>
  </si>
  <si>
    <t>185750 KS Equity</t>
  </si>
  <si>
    <t>BEIJING LEADMA-A</t>
  </si>
  <si>
    <t>300289 CH Equity</t>
  </si>
  <si>
    <t>RENATA LTD</t>
  </si>
  <si>
    <t>RENATA BD Equity</t>
  </si>
  <si>
    <t>RETROPHIN INC</t>
  </si>
  <si>
    <t>ZERIA PHARM CO</t>
  </si>
  <si>
    <t>4559 JP Equity</t>
  </si>
  <si>
    <t>VASCULAR SOLUTIO</t>
  </si>
  <si>
    <t>VASC US Equity</t>
  </si>
  <si>
    <t>ZHEJIANG STARR-A</t>
  </si>
  <si>
    <t>603520 CH Equity</t>
  </si>
  <si>
    <t>CELLECTIS</t>
  </si>
  <si>
    <t>ALCLS FP Equity</t>
  </si>
  <si>
    <t>CHINA SHINEWAY</t>
  </si>
  <si>
    <t>2877 HK Equity</t>
  </si>
  <si>
    <t>LANZHOU FOCI P-A</t>
  </si>
  <si>
    <t>002644 CH Equity</t>
  </si>
  <si>
    <t>ASCENDIS HEALTH</t>
  </si>
  <si>
    <t>ASC SJ Equity</t>
  </si>
  <si>
    <t>ST PHARM CO LTD</t>
  </si>
  <si>
    <t>237690 KS Equity</t>
  </si>
  <si>
    <t>GLOBAL BLOOD THE</t>
  </si>
  <si>
    <t>GBT US Equity</t>
  </si>
  <si>
    <t>AS ONE CORP</t>
  </si>
  <si>
    <t>7476 JP Equity</t>
  </si>
  <si>
    <t>ADEPTUS HEALTH-A</t>
  </si>
  <si>
    <t>ADPT US Equity</t>
  </si>
  <si>
    <t>AEVIS VICTORIA S</t>
  </si>
  <si>
    <t>AEVS SW Equity</t>
  </si>
  <si>
    <t>ZHEJIANG WOLWO-A</t>
  </si>
  <si>
    <t>300357 CH Equity</t>
  </si>
  <si>
    <t>BEIHAI GOFAR-A</t>
  </si>
  <si>
    <t>600538 CH Equity</t>
  </si>
  <si>
    <t>TIANJIN TIANYA-A</t>
  </si>
  <si>
    <t>600488 CH Equity</t>
  </si>
  <si>
    <t>HANALL BIOPHARMA</t>
  </si>
  <si>
    <t>009420 KS Equity</t>
  </si>
  <si>
    <t>BASILEA PHAR-REG</t>
  </si>
  <si>
    <t>BSLN SW Equity</t>
  </si>
  <si>
    <t>CK LIFE SCIENCES</t>
  </si>
  <si>
    <t>775 HK Equity</t>
  </si>
  <si>
    <t>GUERBET</t>
  </si>
  <si>
    <t>GBT FP Equity</t>
  </si>
  <si>
    <t>ZHEJIANG JOLLY-A</t>
  </si>
  <si>
    <t>300181 CH Equity</t>
  </si>
  <si>
    <t>DONG-A ST CO LTD</t>
  </si>
  <si>
    <t>170900 KS Equity</t>
  </si>
  <si>
    <t>INSMED INC</t>
  </si>
  <si>
    <t>MICROPORT SCIENT</t>
  </si>
  <si>
    <t>853 HK Equity</t>
  </si>
  <si>
    <t>LUOXIN PHARMA-H</t>
  </si>
  <si>
    <t>8058 HK Equity</t>
  </si>
  <si>
    <t>SEIKAGAKU CORP</t>
  </si>
  <si>
    <t>4548 JP Equity</t>
  </si>
  <si>
    <t>THE UNITED LABOR</t>
  </si>
  <si>
    <t>3933 HK Equity</t>
  </si>
  <si>
    <t>EDAN INSTRUMEN-A</t>
  </si>
  <si>
    <t>300206 CH Equity</t>
  </si>
  <si>
    <t>LIFETECH SCI</t>
  </si>
  <si>
    <t>1302 HK Equity</t>
  </si>
  <si>
    <t>SURGERY PARTNERS</t>
  </si>
  <si>
    <t>SGRY US Equity</t>
  </si>
  <si>
    <t>SHANDONG LUK-A</t>
  </si>
  <si>
    <t>600789 CH Equity</t>
  </si>
  <si>
    <t>SIEGFRIED HO-REG</t>
  </si>
  <si>
    <t>SFZN SW Equity</t>
  </si>
  <si>
    <t>SILOAM INTERNATI</t>
  </si>
  <si>
    <t>SILO IJ Equity</t>
  </si>
  <si>
    <t>SHANGHAI FUDAN-H</t>
  </si>
  <si>
    <t>1349 HK Equity</t>
  </si>
  <si>
    <t>JILIN GPRO TIT-A</t>
  </si>
  <si>
    <t>000545 CH Equity</t>
  </si>
  <si>
    <t>ADURO BIOTECH IN</t>
  </si>
  <si>
    <t>ADRO US Equity</t>
  </si>
  <si>
    <t>HEALTHWAYS INC</t>
  </si>
  <si>
    <t>HWAY US Equity</t>
  </si>
  <si>
    <t>INSYS THERAPEUTI</t>
  </si>
  <si>
    <t>INSY US Equity</t>
  </si>
  <si>
    <t>FAES FARMA</t>
  </si>
  <si>
    <t>FAE SM Equity</t>
  </si>
  <si>
    <t>AMPHASTAR PHARMA</t>
  </si>
  <si>
    <t>AMPH US Equity</t>
  </si>
  <si>
    <t>SSY GROUP LTD</t>
  </si>
  <si>
    <t>2005 HK Equity</t>
  </si>
  <si>
    <t>INNER MONGOLIA-A</t>
  </si>
  <si>
    <t>300049 CH Equity</t>
  </si>
  <si>
    <t>GINKO INTERNATIO</t>
  </si>
  <si>
    <t>8406 TT Equity</t>
  </si>
  <si>
    <t>PHARMAENGINE INC</t>
  </si>
  <si>
    <t>4162 TT Equity</t>
  </si>
  <si>
    <t>LG LIFE SCIENCES</t>
  </si>
  <si>
    <t>068870 KS Equity</t>
  </si>
  <si>
    <t>GENOMIC HEALTH I</t>
  </si>
  <si>
    <t>GHDX US Equity</t>
  </si>
  <si>
    <t>AL HAMMADI DEVEL</t>
  </si>
  <si>
    <t>ALHAMMAD AB Equity</t>
  </si>
  <si>
    <t>REGIS HEALTHCARE</t>
  </si>
  <si>
    <t>REG AU Equity</t>
  </si>
  <si>
    <t>BEIJING BEILU-A</t>
  </si>
  <si>
    <t>300016 CH Equity</t>
  </si>
  <si>
    <t>TTY BIOPHARM CO</t>
  </si>
  <si>
    <t>4105 TT Equity</t>
  </si>
  <si>
    <t>LUMINEX CORP</t>
  </si>
  <si>
    <t>LMNX US Equity</t>
  </si>
  <si>
    <t>BUKWANG PHARM CO</t>
  </si>
  <si>
    <t>003000 KS Equity</t>
  </si>
  <si>
    <t>CHENGZHI CO-A</t>
  </si>
  <si>
    <t>000990 CH Equity</t>
  </si>
  <si>
    <t>PHARMALLY INTL</t>
  </si>
  <si>
    <t>6452 TT Equity</t>
  </si>
  <si>
    <t>KNIGHT THERAPEUT</t>
  </si>
  <si>
    <t>GUD CN Equity</t>
  </si>
  <si>
    <t>NINGBO DAVID M-A</t>
  </si>
  <si>
    <t>300314 CH Equity</t>
  </si>
  <si>
    <t>A2 MILK CO LTD</t>
  </si>
  <si>
    <t>ATM NZ Equity</t>
  </si>
  <si>
    <t>NARAYANA HRUDAYA</t>
  </si>
  <si>
    <t>NARH IN Equity</t>
  </si>
  <si>
    <t>KIMIA FARMA</t>
  </si>
  <si>
    <t>KAEF IJ Equity</t>
  </si>
  <si>
    <t>TANVES BIOPHARMA</t>
  </si>
  <si>
    <t>6541 TT Equity</t>
  </si>
  <si>
    <t>FORWARD PHAR-ADR</t>
  </si>
  <si>
    <t>FWP US Equity</t>
  </si>
  <si>
    <t>KUNMING LONGJI-A</t>
  </si>
  <si>
    <t>002750 CH Equity</t>
  </si>
  <si>
    <t>NATL HEALTHCARE</t>
  </si>
  <si>
    <t>NHC US Equity</t>
  </si>
  <si>
    <t>SHANGHAI CONAN-A</t>
  </si>
  <si>
    <t>300061 CH Equity</t>
  </si>
  <si>
    <t>MIMEDX GROUP INC</t>
  </si>
  <si>
    <t>MDXG US Equity</t>
  </si>
  <si>
    <t>METLIFECARE LTD</t>
  </si>
  <si>
    <t>MET NZ Equity</t>
  </si>
  <si>
    <t>JAPAN LIFELINE</t>
  </si>
  <si>
    <t>7575 JP Equity</t>
  </si>
  <si>
    <t>SINOCARE INC - A</t>
  </si>
  <si>
    <t>300298 CH Equity</t>
  </si>
  <si>
    <t>XENCOR INC</t>
  </si>
  <si>
    <t>XNCR US Equity</t>
  </si>
  <si>
    <t>ZHEJIANG SHAPU-A</t>
  </si>
  <si>
    <t>603168 CH Equity</t>
  </si>
  <si>
    <t>KOSSAN RUBBER IN</t>
  </si>
  <si>
    <t>KRI MK Equity</t>
  </si>
  <si>
    <t>CLINIGEN GROUP P</t>
  </si>
  <si>
    <t>CLIN LN Equity</t>
  </si>
  <si>
    <t>SYNERGY PHARMACE</t>
  </si>
  <si>
    <t>SGYP US Equity</t>
  </si>
  <si>
    <t>TIANJIN LISHEN-A</t>
  </si>
  <si>
    <t>002393 CH Equity</t>
  </si>
  <si>
    <t>BEIGENE LTD-ADR</t>
  </si>
  <si>
    <t>BGNE US Equity</t>
  </si>
  <si>
    <t>VIBHAVADI MED</t>
  </si>
  <si>
    <t>VIBHA TB Equity</t>
  </si>
  <si>
    <t>SCINOPHARM</t>
  </si>
  <si>
    <t>1789 TT Equity</t>
  </si>
  <si>
    <t>RECIPHARM-B</t>
  </si>
  <si>
    <t>RECIB SS Equity</t>
  </si>
  <si>
    <t>GUANGDONG JIAY-A</t>
  </si>
  <si>
    <t>002198 CH Equity</t>
  </si>
  <si>
    <t>SAMITIVEJ PUB CO</t>
  </si>
  <si>
    <t>SVH TB Equity</t>
  </si>
  <si>
    <t>JIANGSU BIOENG-A</t>
  </si>
  <si>
    <t>000518 CH Equity</t>
  </si>
  <si>
    <t>EAGLE PHARMACEUT</t>
  </si>
  <si>
    <t>EGRX US Equity</t>
  </si>
  <si>
    <t>TIBET RHODIOLA-A</t>
  </si>
  <si>
    <t>600211 CH Equity</t>
  </si>
  <si>
    <t>YICHANG HEC CH-H</t>
  </si>
  <si>
    <t>1558 HK Equity</t>
  </si>
  <si>
    <t>DIRUI INDUSTRI-A</t>
  </si>
  <si>
    <t>300396 CH Equity</t>
  </si>
  <si>
    <t>HUNAN FANGSHEN-A</t>
  </si>
  <si>
    <t>603998 CH Equity</t>
  </si>
  <si>
    <t>ENSIGN GROUP INC</t>
  </si>
  <si>
    <t>ENSG US Equity</t>
  </si>
  <si>
    <t>MORPHOSYS AG</t>
  </si>
  <si>
    <t>MOR GR Equity</t>
  </si>
  <si>
    <t>ENDOLOGIX INC</t>
  </si>
  <si>
    <t>ELGX US Equity</t>
  </si>
  <si>
    <t>SPECTRANETICS</t>
  </si>
  <si>
    <t>SPNC US Equity</t>
  </si>
  <si>
    <t>JINLING PHARM-A</t>
  </si>
  <si>
    <t>000919 CH Equity</t>
  </si>
  <si>
    <t>TIANJIN RINGPU-A</t>
  </si>
  <si>
    <t>300119 CH Equity</t>
  </si>
  <si>
    <t>JIN CO LTD</t>
  </si>
  <si>
    <t>3046 JP Equity</t>
  </si>
  <si>
    <t>MERIT MEDICAL</t>
  </si>
  <si>
    <t>MMSI US Equity</t>
  </si>
  <si>
    <t>SAUDI PHARMACEUT</t>
  </si>
  <si>
    <t>SPIMACO AB Equity</t>
  </si>
  <si>
    <t>GENOMMA LAB-B</t>
  </si>
  <si>
    <t>LABB MM Equity</t>
  </si>
  <si>
    <t>KPJ HEALTHCARE</t>
  </si>
  <si>
    <t>KPJ MK Equity</t>
  </si>
  <si>
    <t>BEIJING WANDON-A</t>
  </si>
  <si>
    <t>600055 CH Equity</t>
  </si>
  <si>
    <t>MACROGENICS INC</t>
  </si>
  <si>
    <t>MGNX US Equity</t>
  </si>
  <si>
    <t>LIONCO PHARMAC-A</t>
  </si>
  <si>
    <t>603669 CH Equity</t>
  </si>
  <si>
    <t>CHONGQING LUMM-A</t>
  </si>
  <si>
    <t>300006 CH Equity</t>
  </si>
  <si>
    <t>QUANTUM HI TEC-A</t>
  </si>
  <si>
    <t>300149 CH Equity</t>
  </si>
  <si>
    <t>CONMED CORP</t>
  </si>
  <si>
    <t>CNMD US Equity</t>
  </si>
  <si>
    <t>ACHILLION PHARMA</t>
  </si>
  <si>
    <t>CAREGEN CO LTD</t>
  </si>
  <si>
    <t>214370 KS Equity</t>
  </si>
  <si>
    <t>RAMSAY GENERALE</t>
  </si>
  <si>
    <t>GDS FP Equity</t>
  </si>
  <si>
    <t>RAMKHAMHAENG HOS</t>
  </si>
  <si>
    <t>RAM TB Equity</t>
  </si>
  <si>
    <t>REPLIGEN CORP</t>
  </si>
  <si>
    <t>RGEN US Equity</t>
  </si>
  <si>
    <t>HENAN LINGRUI-A</t>
  </si>
  <si>
    <t>600285 CH Equity</t>
  </si>
  <si>
    <t>ANALOGIC CORP</t>
  </si>
  <si>
    <t>ALOG US Equity</t>
  </si>
  <si>
    <t>IPCA LABS LTD</t>
  </si>
  <si>
    <t>IPCA IN Equity</t>
  </si>
  <si>
    <t>ZHEJIANG XIAN-A</t>
  </si>
  <si>
    <t>002332 CH Equity</t>
  </si>
  <si>
    <t>AMICUS THERAPEUT</t>
  </si>
  <si>
    <t>FOLD US Equity</t>
  </si>
  <si>
    <t>BML INC</t>
  </si>
  <si>
    <t>4694 JP Equity</t>
  </si>
  <si>
    <t>AERIE PHARMACEUT</t>
  </si>
  <si>
    <t>AERI US Equity</t>
  </si>
  <si>
    <t>ANDON HEALTH C-A</t>
  </si>
  <si>
    <t>002432 CH Equity</t>
  </si>
  <si>
    <t>KOLON LIFE SCIEN</t>
  </si>
  <si>
    <t>102940 KS Equity</t>
  </si>
  <si>
    <t>HEBEI CHANGSHA-A</t>
  </si>
  <si>
    <t>300255 CH Equity</t>
  </si>
  <si>
    <t>LANNETT CO INC</t>
  </si>
  <si>
    <t>EMERGENT BIOSOLU</t>
  </si>
  <si>
    <t>EBS US Equity</t>
  </si>
  <si>
    <t>COMMUNITY HEALTH</t>
  </si>
  <si>
    <t>CYH US Equity</t>
  </si>
  <si>
    <t>SHANDONG SHAND-A</t>
  </si>
  <si>
    <t>000915 CH Equity</t>
  </si>
  <si>
    <t>NICHI-IKO PHARMA</t>
  </si>
  <si>
    <t>4541 JP Equity</t>
  </si>
  <si>
    <t>NAKANISHI INC</t>
  </si>
  <si>
    <t>7716 JP Equity</t>
  </si>
  <si>
    <t>ABAXIS INC</t>
  </si>
  <si>
    <t>ABAX US Equity</t>
  </si>
  <si>
    <t>FUAN PHARMACEU-A</t>
  </si>
  <si>
    <t>300194 CH Equity</t>
  </si>
  <si>
    <t>AVEXIS INC</t>
  </si>
  <si>
    <t>AVXS US Equity</t>
  </si>
  <si>
    <t>DRAEGERWERK-PREF</t>
  </si>
  <si>
    <t>DRW3 GR Equity</t>
  </si>
  <si>
    <t>SHANG SHENQI-B</t>
  </si>
  <si>
    <t>900904 CH Equity</t>
  </si>
  <si>
    <t>MEDPACE HOLDINGS</t>
  </si>
  <si>
    <t>MEDP US Equity</t>
  </si>
  <si>
    <t>HOGY MEDICAL CO</t>
  </si>
  <si>
    <t>3593 JP Equity</t>
  </si>
  <si>
    <t>ZHEJIANG JINGX-A</t>
  </si>
  <si>
    <t>002020 CH Equity</t>
  </si>
  <si>
    <t>SHENZHOU YIQIA-A</t>
  </si>
  <si>
    <t>000606 CH Equity</t>
  </si>
  <si>
    <t>PARAMOUNT BED HO</t>
  </si>
  <si>
    <t>7817 JP Equity</t>
  </si>
  <si>
    <t>YABAO PHARMACE-A</t>
  </si>
  <si>
    <t>600351 CH Equity</t>
  </si>
  <si>
    <t>BAVARIAN NORDIC</t>
  </si>
  <si>
    <t>NANJING PHARMA-A</t>
  </si>
  <si>
    <t>600713 CH Equity</t>
  </si>
  <si>
    <t>FORTIS HEALTHCAR</t>
  </si>
  <si>
    <t>FORH IN Equity</t>
  </si>
  <si>
    <t>PULIKE BIOLOGI-A</t>
  </si>
  <si>
    <t>603566 CH Equity</t>
  </si>
  <si>
    <t>INOGEN INC</t>
  </si>
  <si>
    <t>INGN US Equity</t>
  </si>
  <si>
    <t>DALLAH HEALTHCAR</t>
  </si>
  <si>
    <t>DALLAH AB Equity</t>
  </si>
  <si>
    <t>AIR METHODS CORP</t>
  </si>
  <si>
    <t>AIRM US Equity</t>
  </si>
  <si>
    <t>FUJIAN COSUNTE-A</t>
  </si>
  <si>
    <t>300436 CH Equity</t>
  </si>
  <si>
    <t>JW PHARMACEUTICA</t>
  </si>
  <si>
    <t>001060 KS Equity</t>
  </si>
  <si>
    <t>IKANG HEALTH-ADR</t>
  </si>
  <si>
    <t>KANG US Equity</t>
  </si>
  <si>
    <t>CHONGQING TAIJ-A</t>
  </si>
  <si>
    <t>600129 CH Equity</t>
  </si>
  <si>
    <t>GLAUKOS CORP</t>
  </si>
  <si>
    <t>GKOS US Equity</t>
  </si>
  <si>
    <t>ACORDA THERAPEUT</t>
  </si>
  <si>
    <t>ACOR US Equity</t>
  </si>
  <si>
    <t>DERMIRA</t>
  </si>
  <si>
    <t>DERM US Equity</t>
  </si>
  <si>
    <t>ST SHINE OPTICAL</t>
  </si>
  <si>
    <t>1565 TT Equity</t>
  </si>
  <si>
    <t>INNOVIVA INC</t>
  </si>
  <si>
    <t>INVA US Equity</t>
  </si>
  <si>
    <t>PKU HEALTHCARE-A</t>
  </si>
  <si>
    <t>000788 CH Equity</t>
  </si>
  <si>
    <t>GREEN CROSS HOLD</t>
  </si>
  <si>
    <t>005250 KS Equity</t>
  </si>
  <si>
    <t>BEIJING BOHUI -A</t>
  </si>
  <si>
    <t>300318 CH Equity</t>
  </si>
  <si>
    <t>THERAPEUTICSMD</t>
  </si>
  <si>
    <t>TXMD US Equity</t>
  </si>
  <si>
    <t>SHANGHAI SHYND-A</t>
  </si>
  <si>
    <t>600420 CH Equity</t>
  </si>
  <si>
    <t>CEMPRA INC</t>
  </si>
  <si>
    <t>TOWN HEALTH</t>
  </si>
  <si>
    <t>3886 HK Equity</t>
  </si>
  <si>
    <t>VECTURA GROUP</t>
  </si>
  <si>
    <t>TONGRENTANGCM</t>
  </si>
  <si>
    <t>8138 HK Equity</t>
  </si>
  <si>
    <t>BACHEM HOL-REG B</t>
  </si>
  <si>
    <t>BANB SW Equity</t>
  </si>
  <si>
    <t>SUN PHARMA ADV</t>
  </si>
  <si>
    <t>SPADV IN Equity</t>
  </si>
  <si>
    <t>CYNOSURE INC-A</t>
  </si>
  <si>
    <t>CYNO US Equity</t>
  </si>
  <si>
    <t>JEIL PHARM CO</t>
  </si>
  <si>
    <t>002620 KS Equity</t>
  </si>
  <si>
    <t>SUPERNUS PHARMAC</t>
  </si>
  <si>
    <t>FUKUDA DENSHI</t>
  </si>
  <si>
    <t>6960 JP Equity</t>
  </si>
  <si>
    <t>STAIDSON BEIJI-A</t>
  </si>
  <si>
    <t>300204 CH Equity</t>
  </si>
  <si>
    <t>ZHEJIANG XINGU-A</t>
  </si>
  <si>
    <t>300519 CH Equity</t>
  </si>
  <si>
    <t>MAYINGLONG PHA-A</t>
  </si>
  <si>
    <t>600993 CH Equity</t>
  </si>
  <si>
    <t>GUANGDONG TAIA-A</t>
  </si>
  <si>
    <t>002433 CH Equity</t>
  </si>
  <si>
    <t>SHANGHAI RUNDA-A</t>
  </si>
  <si>
    <t>603108 CH Equity</t>
  </si>
  <si>
    <t>C ANIMAL HEALTH</t>
  </si>
  <si>
    <t>940 HK Equity</t>
  </si>
  <si>
    <t>MAGELLAN HEALTH</t>
  </si>
  <si>
    <t>MGLN US Equity</t>
  </si>
  <si>
    <t>COHERUS BIOSCIEN</t>
  </si>
  <si>
    <t>CHRS US Equity</t>
  </si>
  <si>
    <t>ZHEJIANG YATAI-A</t>
  </si>
  <si>
    <t>002370 CH Equity</t>
  </si>
  <si>
    <t>VITROLIFE AB</t>
  </si>
  <si>
    <t>VITR SS Equity</t>
  </si>
  <si>
    <t>ZHENXING BIOPH-A</t>
  </si>
  <si>
    <t>000403 CH Equity</t>
  </si>
  <si>
    <t>HPGC RENMINTON-A</t>
  </si>
  <si>
    <t>600829 CH Equity</t>
  </si>
  <si>
    <t>PHARMAESSENTIA</t>
  </si>
  <si>
    <t>6446 TT Equity</t>
  </si>
  <si>
    <t>PORTOLA PHARMACE</t>
  </si>
  <si>
    <t>PTLA US Equity</t>
  </si>
  <si>
    <t>TRUKING TECHNO-A</t>
  </si>
  <si>
    <t>300358 CH Equity</t>
  </si>
  <si>
    <t>CLOVIS ONCOLOGY</t>
  </si>
  <si>
    <t>APELOA PHARMA-A</t>
  </si>
  <si>
    <t>000739 CH Equity</t>
  </si>
  <si>
    <t>FIBROGEN INC</t>
  </si>
  <si>
    <t>FGEN US Equity</t>
  </si>
  <si>
    <t>PACIRA PHARMACEU</t>
  </si>
  <si>
    <t>PCRX US Equity</t>
  </si>
  <si>
    <t>SIRTEX MEDICAL</t>
  </si>
  <si>
    <t>SRX AU Equity</t>
  </si>
  <si>
    <t>ACCELERATE DIAGN</t>
  </si>
  <si>
    <t>AXDX US Equity</t>
  </si>
  <si>
    <t>PFIZER LTD</t>
  </si>
  <si>
    <t>PFIZ IN Equity</t>
  </si>
  <si>
    <t>PROMETIC LIFE</t>
  </si>
  <si>
    <t>PLI CN Equity</t>
  </si>
  <si>
    <t>SHANGHAI KAIBA-A</t>
  </si>
  <si>
    <t>300039 CH Equity</t>
  </si>
  <si>
    <t>OMNICELL INC</t>
  </si>
  <si>
    <t>OMCL US Equity</t>
  </si>
  <si>
    <t>JIANGXI FUSHIN-A</t>
  </si>
  <si>
    <t>300497 CH Equity</t>
  </si>
  <si>
    <t>STRIDES SHASUN L</t>
  </si>
  <si>
    <t>STR IN Equity</t>
  </si>
  <si>
    <t>GUANGYUYUAN CH-A</t>
  </si>
  <si>
    <t>600771 CH Equity</t>
  </si>
  <si>
    <t>XIANGXUE PHARM-A</t>
  </si>
  <si>
    <t>300147 CH Equity</t>
  </si>
  <si>
    <t>RENHE PHARMACY-A</t>
  </si>
  <si>
    <t>000650 CH Equity</t>
  </si>
  <si>
    <t>ION BEAM APPLICA</t>
  </si>
  <si>
    <t>IBAB BB Equity</t>
  </si>
  <si>
    <t>ACCELERON PHARMA</t>
  </si>
  <si>
    <t>XLRN US Equity</t>
  </si>
  <si>
    <t>ALK-ABELLO A/S</t>
  </si>
  <si>
    <t>ALKB DC Equity</t>
  </si>
  <si>
    <t>PORTON FINE CH-A</t>
  </si>
  <si>
    <t>300363 CH Equity</t>
  </si>
  <si>
    <t>MYRIAD GENETICS</t>
  </si>
  <si>
    <t>MYGN US Equity</t>
  </si>
  <si>
    <t>NATUS MEDICAL</t>
  </si>
  <si>
    <t>BABY US Equity</t>
  </si>
  <si>
    <t>SHANGHAI KINET-A</t>
  </si>
  <si>
    <t>300326 CH Equity</t>
  </si>
  <si>
    <t>HUTCHISON CHINA</t>
  </si>
  <si>
    <t>HCM LN Equity</t>
  </si>
  <si>
    <t>VIRBAC SA</t>
  </si>
  <si>
    <t>VIRP FP Equity</t>
  </si>
  <si>
    <t>GUANGZHOU WOND-A</t>
  </si>
  <si>
    <t>300482 CH Equity</t>
  </si>
  <si>
    <t>SYNGENE INTERNAT</t>
  </si>
  <si>
    <t>SYNG IN Equity</t>
  </si>
  <si>
    <t>TOP GLOVE CORP B</t>
  </si>
  <si>
    <t>TOPG MK Equity</t>
  </si>
  <si>
    <t>NANTONG JINGHU-A</t>
  </si>
  <si>
    <t>002349 CH Equity</t>
  </si>
  <si>
    <t>KISSEI PHARM CO</t>
  </si>
  <si>
    <t>4547 JP Equity</t>
  </si>
  <si>
    <t>SHANXI ZHENDON-A</t>
  </si>
  <si>
    <t>300158 CH Equity</t>
  </si>
  <si>
    <t>PHOENIXHEALTH</t>
  </si>
  <si>
    <t>1515 HK Equity</t>
  </si>
  <si>
    <t>HAW PAR CORP LTD</t>
  </si>
  <si>
    <t>HPAR SP Equity</t>
  </si>
  <si>
    <t>WOCKHARDT LTD</t>
  </si>
  <si>
    <t>WPL IN Equity</t>
  </si>
  <si>
    <t>SANOFI INDIA LTD</t>
  </si>
  <si>
    <t>SANL IN Equity</t>
  </si>
  <si>
    <t>DR LAL PATHLABS</t>
  </si>
  <si>
    <t>DLPL IN Equity</t>
  </si>
  <si>
    <t>SHINVA MEDICAL-A</t>
  </si>
  <si>
    <t>600587 CH Equity</t>
  </si>
  <si>
    <t>ABBOTT INDIA LTD</t>
  </si>
  <si>
    <t>BOOT IN Equity</t>
  </si>
  <si>
    <t>CHINA ANIMAL-A</t>
  </si>
  <si>
    <t>600195 CH Equity</t>
  </si>
  <si>
    <t>FIVE PRIME THERA</t>
  </si>
  <si>
    <t>TOPCON CORP</t>
  </si>
  <si>
    <t>7732 JP Equity</t>
  </si>
  <si>
    <t>NIB HOLDINGS LTD</t>
  </si>
  <si>
    <t>NHF AU Equity</t>
  </si>
  <si>
    <t>DEPOMED INC</t>
  </si>
  <si>
    <t>SHIP HEALTHCARE</t>
  </si>
  <si>
    <t>3360 JP Equity</t>
  </si>
  <si>
    <t>YANTAI DONGCHE-A</t>
  </si>
  <si>
    <t>002675 CH Equity</t>
  </si>
  <si>
    <t>ATTENDO AB</t>
  </si>
  <si>
    <t>ATT SS Equity</t>
  </si>
  <si>
    <t>PRIMARY HEALTH</t>
  </si>
  <si>
    <t>PRY AU Equity</t>
  </si>
  <si>
    <t>JILIN ZIXIN -A</t>
  </si>
  <si>
    <t>002118 CH Equity</t>
  </si>
  <si>
    <t>ZELTIQ AESTHETIC</t>
  </si>
  <si>
    <t>ZLTQ US Equity</t>
  </si>
  <si>
    <t>TOPCHOICE MEDI-A</t>
  </si>
  <si>
    <t>600763 CH Equity</t>
  </si>
  <si>
    <t>GENUS PLC</t>
  </si>
  <si>
    <t>GNS LN Equity</t>
  </si>
  <si>
    <t>NORTH CHINA PH-A</t>
  </si>
  <si>
    <t>600812 CH Equity</t>
  </si>
  <si>
    <t>HARTMANN (PAUL)</t>
  </si>
  <si>
    <t>PHH2 GR Equity</t>
  </si>
  <si>
    <t>OSSUR HF</t>
  </si>
  <si>
    <t>OSSR IR Equity</t>
  </si>
  <si>
    <t>NXSTAGE MEDICAL</t>
  </si>
  <si>
    <t>NXTM US Equity</t>
  </si>
  <si>
    <t>TIANJIN ZHONGX-A</t>
  </si>
  <si>
    <t>600329 CH Equity</t>
  </si>
  <si>
    <t>HALOZYME THERAPE</t>
  </si>
  <si>
    <t>GUANGDONG VTR -A</t>
  </si>
  <si>
    <t>300381 CH Equity</t>
  </si>
  <si>
    <t>ZHEJIANG JIUZH-A</t>
  </si>
  <si>
    <t>603456 CH Equity</t>
  </si>
  <si>
    <t>JIANGSU KANION-A</t>
  </si>
  <si>
    <t>600557 CH Equity</t>
  </si>
  <si>
    <t>HALYARD HEALTH</t>
  </si>
  <si>
    <t>HYH US Equity</t>
  </si>
  <si>
    <t>SUNFLOWER PHAR-A</t>
  </si>
  <si>
    <t>002737 CH Equity</t>
  </si>
  <si>
    <t>SHANGHAI TOFFL-A</t>
  </si>
  <si>
    <t>300171 CH Equity</t>
  </si>
  <si>
    <t>BEIJING SCIENC-A</t>
  </si>
  <si>
    <t>300485 CH Equity</t>
  </si>
  <si>
    <t>MOUWASAT MEDICAL</t>
  </si>
  <si>
    <t>MOUWASAT AB Equity</t>
  </si>
  <si>
    <t>JIANGZHONG PHM-A</t>
  </si>
  <si>
    <t>600750 CH Equity</t>
  </si>
  <si>
    <t>NANTHEALTH INC</t>
  </si>
  <si>
    <t>NH US Equity</t>
  </si>
  <si>
    <t>DECHRA PHARMA</t>
  </si>
  <si>
    <t>DPH LN Equity</t>
  </si>
  <si>
    <t>SHENZHEN GLORY-A</t>
  </si>
  <si>
    <t>002551 CH Equity</t>
  </si>
  <si>
    <t>KPC PHARMACEUT-A</t>
  </si>
  <si>
    <t>600422 CH Equity</t>
  </si>
  <si>
    <t>SELECT MEDICAL</t>
  </si>
  <si>
    <t>SEM US Equity</t>
  </si>
  <si>
    <t>BANMEDICA</t>
  </si>
  <si>
    <t>BANMED CI Equity</t>
  </si>
  <si>
    <t>AMEDISYS INC</t>
  </si>
  <si>
    <t>AMED US Equity</t>
  </si>
  <si>
    <t>NATCO PHARMA LTD</t>
  </si>
  <si>
    <t>NTCPH IN Equity</t>
  </si>
  <si>
    <t>VIROMED</t>
  </si>
  <si>
    <t>084990 KS Equity</t>
  </si>
  <si>
    <t>THERAVANCE B</t>
  </si>
  <si>
    <t>SAGE THERAPEUTIC</t>
  </si>
  <si>
    <t>SAGE US Equity</t>
  </si>
  <si>
    <t>SURGICAL CARE AF</t>
  </si>
  <si>
    <t>SCAI US Equity</t>
  </si>
  <si>
    <t>GUANGXI LIUZHO-A</t>
  </si>
  <si>
    <t>603368 CH Equity</t>
  </si>
  <si>
    <t>GUILIN SANJIN -A</t>
  </si>
  <si>
    <t>002275 CH Equity</t>
  </si>
  <si>
    <t>AXOVANT SCIENCES</t>
  </si>
  <si>
    <t>NINGBO MEDICAL-A</t>
  </si>
  <si>
    <t>300439 CH Equity</t>
  </si>
  <si>
    <t>BEIJING STRONG-A</t>
  </si>
  <si>
    <t>300406 CH Equity</t>
  </si>
  <si>
    <t>KYORIN HLDGS</t>
  </si>
  <si>
    <t>4569 JP Equity</t>
  </si>
  <si>
    <t>GUANGDONG ZHON-A</t>
  </si>
  <si>
    <t>002317 CH Equity</t>
  </si>
  <si>
    <t>TOHO HOLDINGS CO</t>
  </si>
  <si>
    <t>8129 JP Equity</t>
  </si>
  <si>
    <t>MOCHIDA PHARM</t>
  </si>
  <si>
    <t>4534 JP Equity</t>
  </si>
  <si>
    <t>CHANGZHOU QIAN-A</t>
  </si>
  <si>
    <t>002550 CH Equity</t>
  </si>
  <si>
    <t>TAIMED BIOLOGICS</t>
  </si>
  <si>
    <t>4147 TT Equity</t>
  </si>
  <si>
    <t>JIANGSU NHWA -A</t>
  </si>
  <si>
    <t>002262 CH Equity</t>
  </si>
  <si>
    <t>SHANGHAI KEHUA-A</t>
  </si>
  <si>
    <t>002022 CH Equity</t>
  </si>
  <si>
    <t>GRANDHOPE BIOT-A</t>
  </si>
  <si>
    <t>300238 CH Equity</t>
  </si>
  <si>
    <t>ALDER BIOPHARMAC</t>
  </si>
  <si>
    <t>QINGDAO HUAREN-A</t>
  </si>
  <si>
    <t>300110 CH Equity</t>
  </si>
  <si>
    <t>HARTALEGA HLDGS</t>
  </si>
  <si>
    <t>HART MK Equity</t>
  </si>
  <si>
    <t>DBV TECHNOLOGIES</t>
  </si>
  <si>
    <t>DBV FP Equity</t>
  </si>
  <si>
    <t>INTRA-CELLULAR T</t>
  </si>
  <si>
    <t>ITCI US Equity</t>
  </si>
  <si>
    <t>DIAGNOSTICOS AME</t>
  </si>
  <si>
    <t>DASA3 BZ Equity</t>
  </si>
  <si>
    <t>FLEURY SA</t>
  </si>
  <si>
    <t>FLRY3 BZ Equity</t>
  </si>
  <si>
    <t>ALEMBIC PHARMACE</t>
  </si>
  <si>
    <t>ALPM IN Equity</t>
  </si>
  <si>
    <t>HAEMONETICS CORP</t>
  </si>
  <si>
    <t>HAE US Equity</t>
  </si>
  <si>
    <t>CHENGDU CORPRO-A</t>
  </si>
  <si>
    <t>300101 CH Equity</t>
  </si>
  <si>
    <t>HMS HOLDINGS COR</t>
  </si>
  <si>
    <t>HMSY US Equity</t>
  </si>
  <si>
    <t>SPARK THERAPEUTI</t>
  </si>
  <si>
    <t>ONCE US Equity</t>
  </si>
  <si>
    <t>ZHONGYUAN UNIO-A</t>
  </si>
  <si>
    <t>600645 CH Equity</t>
  </si>
  <si>
    <t>SHANGHAI HILE -A</t>
  </si>
  <si>
    <t>603718 CH Equity</t>
  </si>
  <si>
    <t>TECAN GROUP AG-R</t>
  </si>
  <si>
    <t>TECN SW Equity</t>
  </si>
  <si>
    <t>BOIRON SA</t>
  </si>
  <si>
    <t>BOI FP Equity</t>
  </si>
  <si>
    <t>IMPAX LABS INC</t>
  </si>
  <si>
    <t>IPXL US Equity</t>
  </si>
  <si>
    <t>GREEN CROSS CORP</t>
  </si>
  <si>
    <t>006280 KS Equity</t>
  </si>
  <si>
    <t>LEXICON PHARMACE</t>
  </si>
  <si>
    <t>RAFFLES MEDICAL</t>
  </si>
  <si>
    <t>RFMD SP Equity</t>
  </si>
  <si>
    <t>GUIZHOU YIBAI-A</t>
  </si>
  <si>
    <t>600594 CH Equity</t>
  </si>
  <si>
    <t>UDG HEALTHCARE P</t>
  </si>
  <si>
    <t>UDG LN Equity</t>
  </si>
  <si>
    <t>TAKARA BIO INC</t>
  </si>
  <si>
    <t>4974 JP Equity</t>
  </si>
  <si>
    <t>YUNGJIN PHARM CO</t>
  </si>
  <si>
    <t>003520 KS Equity</t>
  </si>
  <si>
    <t>LAOBAIXING PHA-A</t>
  </si>
  <si>
    <t>603883 CH Equity</t>
  </si>
  <si>
    <t>ELION CLEAN EN-A</t>
  </si>
  <si>
    <t>600277 CH Equity</t>
  </si>
  <si>
    <t>ZHEJIANG MEDI-A</t>
  </si>
  <si>
    <t>600216 CH Equity</t>
  </si>
  <si>
    <t>ICU MEDICAL</t>
  </si>
  <si>
    <t>ICUI US Equity</t>
  </si>
  <si>
    <t>SPIRE HEALTHC PL</t>
  </si>
  <si>
    <t>SPI LN Equity</t>
  </si>
  <si>
    <t>RHOEN-KLINIKUM</t>
  </si>
  <si>
    <t>RHK GR Equity</t>
  </si>
  <si>
    <t>EBOS GROUP LTD</t>
  </si>
  <si>
    <t>EBO NZ Equity</t>
  </si>
  <si>
    <t>TSUMURA &amp; CO</t>
  </si>
  <si>
    <t>4540 JP Equity</t>
  </si>
  <si>
    <t>ROHTO PHARM</t>
  </si>
  <si>
    <t>4527 JP Equity</t>
  </si>
  <si>
    <t>KOMIPHARM INTERN</t>
  </si>
  <si>
    <t>041960 KS Equity</t>
  </si>
  <si>
    <t>OPHTH0TECH CORP</t>
  </si>
  <si>
    <t>OWENS &amp; MINOR</t>
  </si>
  <si>
    <t>OMI US Equity</t>
  </si>
  <si>
    <t>ZHEJIANG HISUN-A</t>
  </si>
  <si>
    <t>600267 CH Equity</t>
  </si>
  <si>
    <t>TENET HEALTHCARE</t>
  </si>
  <si>
    <t>THC US Equity</t>
  </si>
  <si>
    <t>NIHON KOHDEN</t>
  </si>
  <si>
    <t>6849 JP Equity</t>
  </si>
  <si>
    <t>OBI PHARMA INC</t>
  </si>
  <si>
    <t>4174 TT Equity</t>
  </si>
  <si>
    <t>PROTHENA CORP PL</t>
  </si>
  <si>
    <t>PRTA US Equity</t>
  </si>
  <si>
    <t>AGIOS PHARMACEUT</t>
  </si>
  <si>
    <t>GLOBUS MEDICAL I</t>
  </si>
  <si>
    <t>GMED US Equity</t>
  </si>
  <si>
    <t>SQUARE PHARMACEU</t>
  </si>
  <si>
    <t>SQUARE BD Equity</t>
  </si>
  <si>
    <t>LUYE PHARMA GROU</t>
  </si>
  <si>
    <t>2186 HK Equity</t>
  </si>
  <si>
    <t>ABCAM PLC</t>
  </si>
  <si>
    <t>ABC LN Equity</t>
  </si>
  <si>
    <t>TIBET CHEEZHEN-A</t>
  </si>
  <si>
    <t>002287 CH Equity</t>
  </si>
  <si>
    <t>ODONTOPREV</t>
  </si>
  <si>
    <t>ODPV3 BZ Equity</t>
  </si>
  <si>
    <t>SICHUAN MAKER -A</t>
  </si>
  <si>
    <t>300463 CH Equity</t>
  </si>
  <si>
    <t>ANHUI ANKE BIO-A</t>
  </si>
  <si>
    <t>300009 CH Equity</t>
  </si>
  <si>
    <t>CHINA RESOURCE-A</t>
  </si>
  <si>
    <t>600062 CH Equity</t>
  </si>
  <si>
    <t>KRKA</t>
  </si>
  <si>
    <t>KRKG SV Equity</t>
  </si>
  <si>
    <t>NEOGEN CORP</t>
  </si>
  <si>
    <t>NEOG US Equity</t>
  </si>
  <si>
    <t>PUMA BIOTECHNOLO</t>
  </si>
  <si>
    <t>PBYI US Equity</t>
  </si>
  <si>
    <t>EXACT SCIENCES</t>
  </si>
  <si>
    <t>EXAS US Equity</t>
  </si>
  <si>
    <t>IRONWOOD PHARMAC</t>
  </si>
  <si>
    <t>GUANGXI WUZHOU-A</t>
  </si>
  <si>
    <t>600252 CH Equity</t>
  </si>
  <si>
    <t>NIPRO CORP</t>
  </si>
  <si>
    <t>8086 JP Equity</t>
  </si>
  <si>
    <t>MEDY-TOX INC</t>
  </si>
  <si>
    <t>086900 KS Equity</t>
  </si>
  <si>
    <t>HANGZHOU TIGER-A</t>
  </si>
  <si>
    <t>300347 CH Equity</t>
  </si>
  <si>
    <t>AMPLIFON SPA</t>
  </si>
  <si>
    <t>AMP IM Equity</t>
  </si>
  <si>
    <t>MAYNE PHARMA GRO</t>
  </si>
  <si>
    <t>MYX AU Equity</t>
  </si>
  <si>
    <t>CHINA NATIONAL-A</t>
  </si>
  <si>
    <t>600511 CH Equity</t>
  </si>
  <si>
    <t>TRAD CHI MED</t>
  </si>
  <si>
    <t>570 HK Equity</t>
  </si>
  <si>
    <t>SIHUAN PHARM</t>
  </si>
  <si>
    <t>TEAM HEALTH HOLD</t>
  </si>
  <si>
    <t>TMH US Equity</t>
  </si>
  <si>
    <t>INC RESEARCH H-A</t>
  </si>
  <si>
    <t>INCR US Equity</t>
  </si>
  <si>
    <t>COSMO PHARMACEUT</t>
  </si>
  <si>
    <t>COPN SW Equity</t>
  </si>
  <si>
    <t>ZHUHAI HOKAI M-A</t>
  </si>
  <si>
    <t>300273 CH Equity</t>
  </si>
  <si>
    <t>PENUMBRA INC</t>
  </si>
  <si>
    <t>PEN US Equity</t>
  </si>
  <si>
    <t>WRIGHT MEDICAL G</t>
  </si>
  <si>
    <t>WMGI US Equity</t>
  </si>
  <si>
    <t>LIGAND PHARM</t>
  </si>
  <si>
    <t>LGND US Equity</t>
  </si>
  <si>
    <t>TONG REN TANG-H</t>
  </si>
  <si>
    <t>1666 HK Equity</t>
  </si>
  <si>
    <t>AMBU A/S-B</t>
  </si>
  <si>
    <t>AMBUB DC Equity</t>
  </si>
  <si>
    <t>RADIUS HEALTH IN</t>
  </si>
  <si>
    <t>ZHONGZHU HEAL-A</t>
  </si>
  <si>
    <t>600568 CH Equity</t>
  </si>
  <si>
    <t>LIFEPOINT HEALTH</t>
  </si>
  <si>
    <t>LPNT US Equity</t>
  </si>
  <si>
    <t>PRESTIGE BRANDS</t>
  </si>
  <si>
    <t>PBH US Equity</t>
  </si>
  <si>
    <t>SICHUAN LANGUA-A</t>
  </si>
  <si>
    <t>600466 CH Equity</t>
  </si>
  <si>
    <t>ANSELL LTD</t>
  </si>
  <si>
    <t>ANN AU Equity</t>
  </si>
  <si>
    <t>JOINCARE PHARM-A</t>
  </si>
  <si>
    <t>600380 CH Equity</t>
  </si>
  <si>
    <t>ZHEJIANG HISOA-A</t>
  </si>
  <si>
    <t>002099 CH Equity</t>
  </si>
  <si>
    <t>INSULET CORP</t>
  </si>
  <si>
    <t>PODD US Equity</t>
  </si>
  <si>
    <t>ARIAD PHARM</t>
  </si>
  <si>
    <t>JIANGXI BOYA B-A</t>
  </si>
  <si>
    <t>300294 CH Equity</t>
  </si>
  <si>
    <t>YPSOMED HOLD-REG</t>
  </si>
  <si>
    <t>YPSN SW Equity</t>
  </si>
  <si>
    <t>NEKTAR THERAPEUT</t>
  </si>
  <si>
    <t>NKTR US Equity</t>
  </si>
  <si>
    <t>HEILONGJIANG Z-A</t>
  </si>
  <si>
    <t>603567 CH Equity</t>
  </si>
  <si>
    <t>AJANTA PHARMA</t>
  </si>
  <si>
    <t>AJP IN Equity</t>
  </si>
  <si>
    <t>GUIZHOU XINBAN-A</t>
  </si>
  <si>
    <t>002390 CH Equity</t>
  </si>
  <si>
    <t>HAINAN HAIYAO-A</t>
  </si>
  <si>
    <t>000566 CH Equity</t>
  </si>
  <si>
    <t>ZHEJIANG DIAN-A</t>
  </si>
  <si>
    <t>300244 CH Equity</t>
  </si>
  <si>
    <t>KORIAN</t>
  </si>
  <si>
    <t>KORI FP Equity</t>
  </si>
  <si>
    <t>ALMIRALL SA</t>
  </si>
  <si>
    <t>ALM SM Equity</t>
  </si>
  <si>
    <t>GERRESHEIMER AG</t>
  </si>
  <si>
    <t>GXI GR Equity</t>
  </si>
  <si>
    <t>ZHEJIANG CONBA-A</t>
  </si>
  <si>
    <t>600572 CH Equity</t>
  </si>
  <si>
    <t>CHANGCHUN HIGH-A</t>
  </si>
  <si>
    <t>000661 CH Equity</t>
  </si>
  <si>
    <t>SAREPTA THERAPEU</t>
  </si>
  <si>
    <t>GW PHARMACEUTICA</t>
  </si>
  <si>
    <t>GWP LN Equity</t>
  </si>
  <si>
    <t>SHIJIAZHUANG Y-A</t>
  </si>
  <si>
    <t>002603 CH Equity</t>
  </si>
  <si>
    <t>KITE PHARMA INC</t>
  </si>
  <si>
    <t>KITE US Equity</t>
  </si>
  <si>
    <t>BLUEBIRD BIO INC</t>
  </si>
  <si>
    <t>SAWAI PHARMACEUT</t>
  </si>
  <si>
    <t>4555 JP Equity</t>
  </si>
  <si>
    <t>APOLLO HOSPITALS</t>
  </si>
  <si>
    <t>APHS IN Equity</t>
  </si>
  <si>
    <t>HEALTHCARE SERVS</t>
  </si>
  <si>
    <t>HCSG US Equity</t>
  </si>
  <si>
    <t>NEVRO CORP</t>
  </si>
  <si>
    <t>NVRO US Equity</t>
  </si>
  <si>
    <t>TIANJIN CHASE-A</t>
  </si>
  <si>
    <t>300026 CH Equity</t>
  </si>
  <si>
    <t>JINYU BIO-TECH-A</t>
  </si>
  <si>
    <t>600201 CH Equity</t>
  </si>
  <si>
    <t>SHENZ NEPTUNUS-A</t>
  </si>
  <si>
    <t>000078 CH Equity</t>
  </si>
  <si>
    <t>HAISCO PHARMAC-A</t>
  </si>
  <si>
    <t>002653 CH Equity</t>
  </si>
  <si>
    <t>BIOCON LTD</t>
  </si>
  <si>
    <t>BIOS IN Equity</t>
  </si>
  <si>
    <t>MEDICINES COMP</t>
  </si>
  <si>
    <t>PEPTIDREAM INC</t>
  </si>
  <si>
    <t>4587 JP Equity</t>
  </si>
  <si>
    <t>BB BIOTECH -REG</t>
  </si>
  <si>
    <t>BION SW Equity</t>
  </si>
  <si>
    <t>HUAPONT LIFE S-A</t>
  </si>
  <si>
    <t>002004 CH Equity</t>
  </si>
  <si>
    <t>ULTRAGENYX PHARM</t>
  </si>
  <si>
    <t>3SBIO INC</t>
  </si>
  <si>
    <t>1530 HK Equity</t>
  </si>
  <si>
    <t>HYBIO PHARMACE-A</t>
  </si>
  <si>
    <t>300199 CH Equity</t>
  </si>
  <si>
    <t>YUHAN CORP</t>
  </si>
  <si>
    <t>000100 KS Equity</t>
  </si>
  <si>
    <t>LIFE HEALTHCARE</t>
  </si>
  <si>
    <t>LHC SJ Equity</t>
  </si>
  <si>
    <t>SOSEI GROUP CORP</t>
  </si>
  <si>
    <t>4565 JP Equity</t>
  </si>
  <si>
    <t>HARBIN GLORIA-A</t>
  </si>
  <si>
    <t>002437 CH Equity</t>
  </si>
  <si>
    <t>TONGHUA GOLD-A</t>
  </si>
  <si>
    <t>000766 CH Equity</t>
  </si>
  <si>
    <t>MASIMO CORP</t>
  </si>
  <si>
    <t>MASI US Equity</t>
  </si>
  <si>
    <t>MIRACA HOLDINGS</t>
  </si>
  <si>
    <t>4544 JP Equity</t>
  </si>
  <si>
    <t>DA AN GENE CO -A</t>
  </si>
  <si>
    <t>002030 CH Equity</t>
  </si>
  <si>
    <t>LIVANOVA PLC</t>
  </si>
  <si>
    <t>LIVN US Equity</t>
  </si>
  <si>
    <t>BEIJING TIAN-A</t>
  </si>
  <si>
    <t>600161 CH Equity</t>
  </si>
  <si>
    <t>SHANDONG WEIG-H</t>
  </si>
  <si>
    <t>1066 HK Equity</t>
  </si>
  <si>
    <t>INDIVIOR PLC</t>
  </si>
  <si>
    <t>INDV LN Equity</t>
  </si>
  <si>
    <t>ALKEM LABORATORI</t>
  </si>
  <si>
    <t>ALKEM IN Equity</t>
  </si>
  <si>
    <t>ASAHI INTECC CO</t>
  </si>
  <si>
    <t>7747 JP Equity</t>
  </si>
  <si>
    <t>KAKEN PHARM</t>
  </si>
  <si>
    <t>4521 JP Equity</t>
  </si>
  <si>
    <t>LIVZON PHARM-A</t>
  </si>
  <si>
    <t>000513 CH Equity</t>
  </si>
  <si>
    <t>GALAPAGOS NV</t>
  </si>
  <si>
    <t>GLPG NA Equity</t>
  </si>
  <si>
    <t>HORIZON PHARMA P</t>
  </si>
  <si>
    <t>FAR EAST SMART-A</t>
  </si>
  <si>
    <t>600869 CH Equity</t>
  </si>
  <si>
    <t>FINANCIERE DE TU</t>
  </si>
  <si>
    <t>TUB BB Equity</t>
  </si>
  <si>
    <t>CARL ZEISS ME-BR</t>
  </si>
  <si>
    <t>AFX GR Equity</t>
  </si>
  <si>
    <t>SHENZHEN HEPAL-A</t>
  </si>
  <si>
    <t>002399 CH Equity</t>
  </si>
  <si>
    <t>MITRA KELUARGA K</t>
  </si>
  <si>
    <t>MIKA IJ Equity</t>
  </si>
  <si>
    <t>BEIJING SL -A</t>
  </si>
  <si>
    <t>002038 CH Equity</t>
  </si>
  <si>
    <t>INTEGRA LIFESCIE</t>
  </si>
  <si>
    <t>IART US Equity</t>
  </si>
  <si>
    <t>BTG PLC</t>
  </si>
  <si>
    <t>BTG LN Equity</t>
  </si>
  <si>
    <t>JIUZHITANG CO -A</t>
  </si>
  <si>
    <t>000989 CH Equity</t>
  </si>
  <si>
    <t>JUNO THERAPEUTIC</t>
  </si>
  <si>
    <t>NMC HEALTH</t>
  </si>
  <si>
    <t>NMC LN Equity</t>
  </si>
  <si>
    <t>CATALENT INC</t>
  </si>
  <si>
    <t>CTLT US Equity</t>
  </si>
  <si>
    <t>MOLINA HEALTHCAR</t>
  </si>
  <si>
    <t>MOH US Equity</t>
  </si>
  <si>
    <t>CANTEL MEDICAL</t>
  </si>
  <si>
    <t>CMN US Equity</t>
  </si>
  <si>
    <t>BROOKDALE SR</t>
  </si>
  <si>
    <t>BKD US Equity</t>
  </si>
  <si>
    <t>INTREXON CORP</t>
  </si>
  <si>
    <t>CHINA BIOLOGIC P</t>
  </si>
  <si>
    <t>CBPO US Equity</t>
  </si>
  <si>
    <t>NUVASIVE INC</t>
  </si>
  <si>
    <t>NUVA US Equity</t>
  </si>
  <si>
    <t>EXELIXIS INC</t>
  </si>
  <si>
    <t>PRA HEALTH SCIEN</t>
  </si>
  <si>
    <t>PRAH US Equity</t>
  </si>
  <si>
    <t>SWEDISH ORPHAN B</t>
  </si>
  <si>
    <t>SOBI SS Equity</t>
  </si>
  <si>
    <t>NETCARE LTD</t>
  </si>
  <si>
    <t>NTC SJ Equity</t>
  </si>
  <si>
    <t>CYBERDYNE INC</t>
  </si>
  <si>
    <t>7779 JP Equity</t>
  </si>
  <si>
    <t>SUZUKEN CO LTD</t>
  </si>
  <si>
    <t>9987 JP Equity</t>
  </si>
  <si>
    <t>HARBIN PHARMA-A</t>
  </si>
  <si>
    <t>600664 CH Equity</t>
  </si>
  <si>
    <t>AURORA OPTOELE-A</t>
  </si>
  <si>
    <t>600666 CH Equity</t>
  </si>
  <si>
    <t>JILIN AODONG P-A</t>
  </si>
  <si>
    <t>000623 CH Equity</t>
  </si>
  <si>
    <t>STADA ARZNEIMITT</t>
  </si>
  <si>
    <t>SAZ GR Equity</t>
  </si>
  <si>
    <t>RYMAN HEALTHCARE</t>
  </si>
  <si>
    <t>RYM NZ Equity</t>
  </si>
  <si>
    <t>AMSURG CORP</t>
  </si>
  <si>
    <t>AMSG US Equity</t>
  </si>
  <si>
    <t>SICHUAN KELUN-A</t>
  </si>
  <si>
    <t>002422 CH Equity</t>
  </si>
  <si>
    <t>AKORN INC</t>
  </si>
  <si>
    <t>JIANGSU YUYUE-A</t>
  </si>
  <si>
    <t>002223 CH Equity</t>
  </si>
  <si>
    <t>GN STORE NORD</t>
  </si>
  <si>
    <t>GN DC Equity</t>
  </si>
  <si>
    <t>CHINA NATIONAL-B</t>
  </si>
  <si>
    <t>200028 CH Equity</t>
  </si>
  <si>
    <t>GLXO IN Equity</t>
  </si>
  <si>
    <t>BRUKER CORP</t>
  </si>
  <si>
    <t>BRKR US Equity</t>
  </si>
  <si>
    <t>ELEKTA AB-B</t>
  </si>
  <si>
    <t>EKTAB SS Equity</t>
  </si>
  <si>
    <t>BUMRUNGRAD HOSPI</t>
  </si>
  <si>
    <t>BH TB Equity</t>
  </si>
  <si>
    <t>HEALTHSOUTH CORP</t>
  </si>
  <si>
    <t>HLS US Equity</t>
  </si>
  <si>
    <t>AUTOBIO DIAGNO-A</t>
  </si>
  <si>
    <t>603658 CH Equity</t>
  </si>
  <si>
    <t>DIASORIN SPA</t>
  </si>
  <si>
    <t>DIA IM Equity</t>
  </si>
  <si>
    <t>HENGKANG MEDIC-A</t>
  </si>
  <si>
    <t>002219 CH Equity</t>
  </si>
  <si>
    <t>VWR CORP</t>
  </si>
  <si>
    <t>VWR US Equity</t>
  </si>
  <si>
    <t>PAREXEL INTL</t>
  </si>
  <si>
    <t>PRXL US Equity</t>
  </si>
  <si>
    <t>NIPPON SHINYAKU</t>
  </si>
  <si>
    <t>4516 JP Equity</t>
  </si>
  <si>
    <t>JAFRON BIOMEDI-A</t>
  </si>
  <si>
    <t>300529 CH Equity</t>
  </si>
  <si>
    <t>ALERE INC</t>
  </si>
  <si>
    <t>ALR US Equity</t>
  </si>
  <si>
    <t>GLENMARK PHARMA</t>
  </si>
  <si>
    <t>GNP IN Equity</t>
  </si>
  <si>
    <t>000999 CH Equity</t>
  </si>
  <si>
    <t>CEPHEID</t>
  </si>
  <si>
    <t>CPHD US Equity</t>
  </si>
  <si>
    <t>ZHEJIANG HUAHA-A</t>
  </si>
  <si>
    <t>600521 CH Equity</t>
  </si>
  <si>
    <t>CHARLES RIVER LA</t>
  </si>
  <si>
    <t>CRL US Equity</t>
  </si>
  <si>
    <t>RICHTER GEDEON N</t>
  </si>
  <si>
    <t>RICHT HB Equity</t>
  </si>
  <si>
    <t>HILL-ROM HOLDING</t>
  </si>
  <si>
    <t>HRC US Equity</t>
  </si>
  <si>
    <t>HUMANWELL HEAL-A</t>
  </si>
  <si>
    <t>600079 CH Equity</t>
  </si>
  <si>
    <t>ENVISION HEALTHC</t>
  </si>
  <si>
    <t>EVHC US Equity</t>
  </si>
  <si>
    <t>BIO-TECHNE CORP</t>
  </si>
  <si>
    <t>TECH US Equity</t>
  </si>
  <si>
    <t>HEALTHSCOPE LTD</t>
  </si>
  <si>
    <t>HSO AU Equity</t>
  </si>
  <si>
    <t>FISHER &amp; PAYKEL</t>
  </si>
  <si>
    <t>FPH NZ Equity</t>
  </si>
  <si>
    <t>TORRENT PHARMA</t>
  </si>
  <si>
    <t>TRP IN Equity</t>
  </si>
  <si>
    <t>CHONGQING ZHIF-A</t>
  </si>
  <si>
    <t>300122 CH Equity</t>
  </si>
  <si>
    <t>ICON PLC</t>
  </si>
  <si>
    <t>ICLR US Equity</t>
  </si>
  <si>
    <t>INTERCEPT PHARMA</t>
  </si>
  <si>
    <t>ZHANGZHOU PIEN-A</t>
  </si>
  <si>
    <t>600436 CH Equity</t>
  </si>
  <si>
    <t>HUNAN ER-KANG -A</t>
  </si>
  <si>
    <t>300267 CH Equity</t>
  </si>
  <si>
    <t>ACADIA PHARMACEU</t>
  </si>
  <si>
    <t>IONIS PHARMACEUT</t>
  </si>
  <si>
    <t>ACADIA HEALTHCAR</t>
  </si>
  <si>
    <t>ACHC US Equity</t>
  </si>
  <si>
    <t>MEDIPAL HD</t>
  </si>
  <si>
    <t>7459 JP Equity</t>
  </si>
  <si>
    <t>PATHEON NV</t>
  </si>
  <si>
    <t>PTHN US Equity</t>
  </si>
  <si>
    <t>KOBAYASHI PHARM</t>
  </si>
  <si>
    <t>4967 JP Equity</t>
  </si>
  <si>
    <t>SEALAND SECURI-A</t>
  </si>
  <si>
    <t>000750 CH Equity</t>
  </si>
  <si>
    <t>SHENZHEN SALUB-A</t>
  </si>
  <si>
    <t>002294 CH Equity</t>
  </si>
  <si>
    <t>CHINA MEDICAL SY</t>
  </si>
  <si>
    <t>867 HK Equity</t>
  </si>
  <si>
    <t>ENDO INTERNATION</t>
  </si>
  <si>
    <t>GETINGE AB-B SHS</t>
  </si>
  <si>
    <t>GETIB SS Equity</t>
  </si>
  <si>
    <t>PATTERSON COS</t>
  </si>
  <si>
    <t>PDCO US Equity</t>
  </si>
  <si>
    <t>NEUROCRINE BIOSC</t>
  </si>
  <si>
    <t>BIO-RAD LABS-A</t>
  </si>
  <si>
    <t>BIO US Equity</t>
  </si>
  <si>
    <t>GUIZHOU BAILIN-A</t>
  </si>
  <si>
    <t>002424 CH Equity</t>
  </si>
  <si>
    <t>TONGHUA DONGBA-A</t>
  </si>
  <si>
    <t>600867 CH Equity</t>
  </si>
  <si>
    <t>LEPU MEDICAL-A</t>
  </si>
  <si>
    <t>300003 CH Equity</t>
  </si>
  <si>
    <t>PIRAMAL ENTERPRI</t>
  </si>
  <si>
    <t>PIEL IN Equity</t>
  </si>
  <si>
    <t>SINO BIOPHARM</t>
  </si>
  <si>
    <t>1177 HK Equity</t>
  </si>
  <si>
    <t>HUADONG MEDICI-A</t>
  </si>
  <si>
    <t>000963 CH Equity</t>
  </si>
  <si>
    <t>TARO PHARM INDUS</t>
  </si>
  <si>
    <t>CHENGDU KANGHO-A</t>
  </si>
  <si>
    <t>002773 CH Equity</t>
  </si>
  <si>
    <t>WELLCARE HEALTH</t>
  </si>
  <si>
    <t>WCG US Equity</t>
  </si>
  <si>
    <t>HISAMITSU PHARM</t>
  </si>
  <si>
    <t>4530 JP Equity</t>
  </si>
  <si>
    <t>HUALAN BIOLOGI-A</t>
  </si>
  <si>
    <t>002007 CH Equity</t>
  </si>
  <si>
    <t>ALFRESA HOLDINGS</t>
  </si>
  <si>
    <t>2784 JP Equity</t>
  </si>
  <si>
    <t>AIER EYE HSPTL-A</t>
  </si>
  <si>
    <t>300015 CH Equity</t>
  </si>
  <si>
    <t>DIVI LABS LTD</t>
  </si>
  <si>
    <t>DIVI IN Equity</t>
  </si>
  <si>
    <t>ORPEA</t>
  </si>
  <si>
    <t>ORP FP Equity</t>
  </si>
  <si>
    <t>UNITED THERAPEUT</t>
  </si>
  <si>
    <t>ABIOMED INC</t>
  </si>
  <si>
    <t>ABMD US Equity</t>
  </si>
  <si>
    <t>WEST PHARMACEUT</t>
  </si>
  <si>
    <t>WST US Equity</t>
  </si>
  <si>
    <t>JOINTOWN PHARM-A</t>
  </si>
  <si>
    <t>600998 CH Equity</t>
  </si>
  <si>
    <t>TESARO INC</t>
  </si>
  <si>
    <t>WILLIAM DEMANT</t>
  </si>
  <si>
    <t>WDH DC Equity</t>
  </si>
  <si>
    <t>ORION OYJ-CL B</t>
  </si>
  <si>
    <t>ORNBV FH Equity</t>
  </si>
  <si>
    <t>IPSEN</t>
  </si>
  <si>
    <t>IPN FP Equity</t>
  </si>
  <si>
    <t>HANMI PHARM CO L</t>
  </si>
  <si>
    <t>128940 KS Equity</t>
  </si>
  <si>
    <t>DONG E-E-JIAO-A</t>
  </si>
  <si>
    <t>000423 CH Equity</t>
  </si>
  <si>
    <t>BAIYUNSHAN PH-H</t>
  </si>
  <si>
    <t>874 HK Equity</t>
  </si>
  <si>
    <t>OPKO HEALTH</t>
  </si>
  <si>
    <t>BIOMERIEUX</t>
  </si>
  <si>
    <t>BIM FP Equity</t>
  </si>
  <si>
    <t>CADILA HEALTHCAR</t>
  </si>
  <si>
    <t>CDH IN Equity</t>
  </si>
  <si>
    <t>COCHLEAR LTD</t>
  </si>
  <si>
    <t>COH AU Equity</t>
  </si>
  <si>
    <t>CSPC PHARMACEUTI</t>
  </si>
  <si>
    <t>1093 HK Equity</t>
  </si>
  <si>
    <t>MEDNAX INC</t>
  </si>
  <si>
    <t>MD US Equity</t>
  </si>
  <si>
    <t>SANTEN PHARM</t>
  </si>
  <si>
    <t>4536 JP Equity</t>
  </si>
  <si>
    <t>KALBE FARMA</t>
  </si>
  <si>
    <t>KLBF IJ Equity</t>
  </si>
  <si>
    <t>QIAGEN NV</t>
  </si>
  <si>
    <t>QGEN US Equity</t>
  </si>
  <si>
    <t>STRAUMANN HLDG-R</t>
  </si>
  <si>
    <t>STMN SW Equity</t>
  </si>
  <si>
    <t>STERIS PLC</t>
  </si>
  <si>
    <t>STE US Equity</t>
  </si>
  <si>
    <t>RECORDATI SPA</t>
  </si>
  <si>
    <t>REC IM Equity</t>
  </si>
  <si>
    <t>BEIJING TONGRE-A</t>
  </si>
  <si>
    <t>600085 CH Equity</t>
  </si>
  <si>
    <t>HIKMA PHARMACEUT</t>
  </si>
  <si>
    <t>HIK LN Equity</t>
  </si>
  <si>
    <t>ALNYLAM PHARMACE</t>
  </si>
  <si>
    <t>SARTORIUS STEDIM</t>
  </si>
  <si>
    <t>DIM FP Equity</t>
  </si>
  <si>
    <t>SONIC HEALTHCARE</t>
  </si>
  <si>
    <t>SHL AU Equity</t>
  </si>
  <si>
    <t>TASLY PHARMAC-A</t>
  </si>
  <si>
    <t>600535 CH Equity</t>
  </si>
  <si>
    <t>AUROBINDO PHARMA</t>
  </si>
  <si>
    <t>ARBP IN Equity</t>
  </si>
  <si>
    <t>HANMI SCIENCE CO</t>
  </si>
  <si>
    <t>008930 KS Equity</t>
  </si>
  <si>
    <t>GRANDVISION W/I</t>
  </si>
  <si>
    <t>GVNV NA Equity</t>
  </si>
  <si>
    <t>CIPLA LTD</t>
  </si>
  <si>
    <t>CIPLA IN Equity</t>
  </si>
  <si>
    <t>SUMITOMO DAINIPP</t>
  </si>
  <si>
    <t>4506 JP Equity</t>
  </si>
  <si>
    <t>EUROFINS SCIEN</t>
  </si>
  <si>
    <t>ERF FP Equity</t>
  </si>
  <si>
    <t>ALKERMES PLC</t>
  </si>
  <si>
    <t>ALIGN TECHNOLOGY</t>
  </si>
  <si>
    <t>ALGN US Equity</t>
  </si>
  <si>
    <t>TELEFLEX INC</t>
  </si>
  <si>
    <t>TFX US Equity</t>
  </si>
  <si>
    <t>CHINA GRAND AU-A</t>
  </si>
  <si>
    <t>600297 CH Equity</t>
  </si>
  <si>
    <t>JAZZ PHARMACEUTI</t>
  </si>
  <si>
    <t>DEXCOM</t>
  </si>
  <si>
    <t>DXCM US Equity</t>
  </si>
  <si>
    <t>SEATTLE GENETICS</t>
  </si>
  <si>
    <t>SHANG PHARM -A</t>
  </si>
  <si>
    <t>601607 CH Equity</t>
  </si>
  <si>
    <t>DR REDDY'S LABS</t>
  </si>
  <si>
    <t>DRRD IN Equity</t>
  </si>
  <si>
    <t>CHR HANSEN HOLDI</t>
  </si>
  <si>
    <t>CHR DC Equity</t>
  </si>
  <si>
    <t>MALLINCKRODT</t>
  </si>
  <si>
    <t>H LUNDBECK A/S</t>
  </si>
  <si>
    <t>LUN DC Equity</t>
  </si>
  <si>
    <t>SHANGHAI FOSUN-A</t>
  </si>
  <si>
    <t>600196 CH Equity</t>
  </si>
  <si>
    <t>MEDICLINIC INTER</t>
  </si>
  <si>
    <t>MDC LN Equity</t>
  </si>
  <si>
    <t>RESMED INC</t>
  </si>
  <si>
    <t>RMD US Equity</t>
  </si>
  <si>
    <t>COOPER COS INC</t>
  </si>
  <si>
    <t>COO US Equity</t>
  </si>
  <si>
    <t>VARIAN MEDICAL S</t>
  </si>
  <si>
    <t>VAR US Equity</t>
  </si>
  <si>
    <t>VALEANT PHARMACE</t>
  </si>
  <si>
    <t>VRX CN Equity</t>
  </si>
  <si>
    <t>TAISHO PHARMACEU</t>
  </si>
  <si>
    <t>4581 JP Equity</t>
  </si>
  <si>
    <t>QUINTILES TRANSN</t>
  </si>
  <si>
    <t>Q US Equity</t>
  </si>
  <si>
    <t>KYOWA KIRIN</t>
  </si>
  <si>
    <t>4151 JP Equity</t>
  </si>
  <si>
    <t>SONOVA HOLDING A</t>
  </si>
  <si>
    <t>SOON VX Equity</t>
  </si>
  <si>
    <t>LONZA GROUP -REG</t>
  </si>
  <si>
    <t>LONN VX Equity</t>
  </si>
  <si>
    <t>IDEXX LABS</t>
  </si>
  <si>
    <t>IDXX US Equity</t>
  </si>
  <si>
    <t>BANGKOK DUSIT MD</t>
  </si>
  <si>
    <t>BDMS TB Equity</t>
  </si>
  <si>
    <t>GENMAB A/S</t>
  </si>
  <si>
    <t>LUPIN LTD</t>
  </si>
  <si>
    <t>LPC IN Equity</t>
  </si>
  <si>
    <t>HOLOGIC INC</t>
  </si>
  <si>
    <t>HOLX US Equity</t>
  </si>
  <si>
    <t>ASPEN PHARMACARE</t>
  </si>
  <si>
    <t>CENTENE CORP</t>
  </si>
  <si>
    <t>CNC US Equity</t>
  </si>
  <si>
    <t>CELLTRION INC</t>
  </si>
  <si>
    <t>QUEST DIAGNOSTIC</t>
  </si>
  <si>
    <t>DGX US Equity</t>
  </si>
  <si>
    <t>MITSUBISHI TANAB</t>
  </si>
  <si>
    <t>4508 JP Equity</t>
  </si>
  <si>
    <t>UNIVERSAL HLTH-B</t>
  </si>
  <si>
    <t>UHS US Equity</t>
  </si>
  <si>
    <t>KANGMEI PHARMA-A</t>
  </si>
  <si>
    <t>600518 CH Equity</t>
  </si>
  <si>
    <t>RAMSAY HEALTH</t>
  </si>
  <si>
    <t>RHC AU Equity</t>
  </si>
  <si>
    <t>WATERS CORP</t>
  </si>
  <si>
    <t>WAT US Equity</t>
  </si>
  <si>
    <t>OLYMPUS CORP</t>
  </si>
  <si>
    <t>7733 JP Equity</t>
  </si>
  <si>
    <t>IHH HEALTHCARE B</t>
  </si>
  <si>
    <t>IHH MK Equity</t>
  </si>
  <si>
    <t>PERRIGO CO PLC</t>
  </si>
  <si>
    <t>GRIFOLS SA</t>
  </si>
  <si>
    <t>HENRY SCHEIN INC</t>
  </si>
  <si>
    <t>HSIC US Equity</t>
  </si>
  <si>
    <t>MEDIVATION INC</t>
  </si>
  <si>
    <t>DAVITA INC</t>
  </si>
  <si>
    <t>DVA US Equity</t>
  </si>
  <si>
    <t>NOVOZYMES-B SHS</t>
  </si>
  <si>
    <t>NZYMB DC Equity</t>
  </si>
  <si>
    <t>SINOPHARM-H</t>
  </si>
  <si>
    <t>LABORATORY CP</t>
  </si>
  <si>
    <t>LH US Equity</t>
  </si>
  <si>
    <t>DENTSPLY SIRONA</t>
  </si>
  <si>
    <t>XRAY US Equity</t>
  </si>
  <si>
    <t>SMITH &amp; NEPHEW</t>
  </si>
  <si>
    <t>SN/ LN Equity</t>
  </si>
  <si>
    <t>TERUMO CORP</t>
  </si>
  <si>
    <t>4543 JP Equity</t>
  </si>
  <si>
    <t>JIANGSU HENGRU-A</t>
  </si>
  <si>
    <t>600276 CH Equity</t>
  </si>
  <si>
    <t>SYSMEX CORP</t>
  </si>
  <si>
    <t>6869 JP Equity</t>
  </si>
  <si>
    <t>UCB SA</t>
  </si>
  <si>
    <t>ONO PHARMA</t>
  </si>
  <si>
    <t>4528 JP Equity</t>
  </si>
  <si>
    <t>SHANGHAI RAAS -A</t>
  </si>
  <si>
    <t>002252 CH Equity</t>
  </si>
  <si>
    <t>INCYTE CORP</t>
  </si>
  <si>
    <t>COLOPLAST-B</t>
  </si>
  <si>
    <t>COLOB DC Equity</t>
  </si>
  <si>
    <t>BIOMARIN PHARMAC</t>
  </si>
  <si>
    <t>CR BARD INC</t>
  </si>
  <si>
    <t>BCR US Equity</t>
  </si>
  <si>
    <t>DAIICHI SANKYO</t>
  </si>
  <si>
    <t>4568 JP Equity</t>
  </si>
  <si>
    <t>SHIONOGI &amp; CO</t>
  </si>
  <si>
    <t>4507 JP Equity</t>
  </si>
  <si>
    <t>ACTELION LTD-REG</t>
  </si>
  <si>
    <t>EISAI CO LTD</t>
  </si>
  <si>
    <t>4523 JP Equity</t>
  </si>
  <si>
    <t>CHUGAI PHARMA CO</t>
  </si>
  <si>
    <t>4519 JP Equity</t>
  </si>
  <si>
    <t>MYLAN NV</t>
  </si>
  <si>
    <t>ST JUDE MEDICAL</t>
  </si>
  <si>
    <t>STJ US Equity</t>
  </si>
  <si>
    <t>VERTEX PHARM</t>
  </si>
  <si>
    <t>ZOETIS INC</t>
  </si>
  <si>
    <t>EDWARDS LIFE</t>
  </si>
  <si>
    <t>EW US Equity</t>
  </si>
  <si>
    <t>ZIMMER BIOMET HO</t>
  </si>
  <si>
    <t>ZBH US Equity</t>
  </si>
  <si>
    <t>BAXTER INTL INC</t>
  </si>
  <si>
    <t>BAX US Equity</t>
  </si>
  <si>
    <t>ILLUMINA INC</t>
  </si>
  <si>
    <t>HUMANA INC</t>
  </si>
  <si>
    <t>HUM US Equity</t>
  </si>
  <si>
    <t>OTSUKA HOLDINGS</t>
  </si>
  <si>
    <t>4578 JP Equity</t>
  </si>
  <si>
    <t>INTUITIVE SURGIC</t>
  </si>
  <si>
    <t>ISRG US Equity</t>
  </si>
  <si>
    <t>FRESENIUS MEDICA</t>
  </si>
  <si>
    <t>FME GR Equity</t>
  </si>
  <si>
    <t>SUN PHARMA INDU</t>
  </si>
  <si>
    <t>ESSILOR INTL</t>
  </si>
  <si>
    <t>EI FP Equity</t>
  </si>
  <si>
    <t>HCA HOLDINGS INC</t>
  </si>
  <si>
    <t>HCA US Equity</t>
  </si>
  <si>
    <t>ALEXION PHARM</t>
  </si>
  <si>
    <t>BOSTON SCIENTIFC</t>
  </si>
  <si>
    <t>BSX US Equity</t>
  </si>
  <si>
    <t>ANTHEM INC</t>
  </si>
  <si>
    <t>ANTM US Equity</t>
  </si>
  <si>
    <t>CIGNA CORP</t>
  </si>
  <si>
    <t>CI US Equity</t>
  </si>
  <si>
    <t>ASTELLAS PHARMA</t>
  </si>
  <si>
    <t>CSL LTD</t>
  </si>
  <si>
    <t>TAKEDA PHARMACEU</t>
  </si>
  <si>
    <t>BECTON DICKINSON</t>
  </si>
  <si>
    <t>BDX US Equity</t>
  </si>
  <si>
    <t>AETNA INC</t>
  </si>
  <si>
    <t>AET US Equity</t>
  </si>
  <si>
    <t>REGENERON PHARM</t>
  </si>
  <si>
    <t>STRYKER CORP</t>
  </si>
  <si>
    <t>SYK US Equity</t>
  </si>
  <si>
    <t>FRESENIUS SE &amp; C</t>
  </si>
  <si>
    <t>FRE GR Equity</t>
  </si>
  <si>
    <t>EXPRESS SCRIPTS</t>
  </si>
  <si>
    <t>ESRX US Equity</t>
  </si>
  <si>
    <t>TEVA PHARMA</t>
  </si>
  <si>
    <t>TEVA IT Equity</t>
  </si>
  <si>
    <t>MERCK KGAA</t>
  </si>
  <si>
    <t>MRK GR Equity</t>
  </si>
  <si>
    <t>Devices</t>
  </si>
  <si>
    <t>THERMO FISHER</t>
  </si>
  <si>
    <t>Pharma</t>
  </si>
  <si>
    <t>ABBOTT LABS</t>
  </si>
  <si>
    <t>SHIRE PLC</t>
  </si>
  <si>
    <t>SHP LN Equity</t>
  </si>
  <si>
    <t>BIOGEN INC</t>
  </si>
  <si>
    <t>ASTRAZENECA PLC</t>
  </si>
  <si>
    <t>AZN LN Equity</t>
  </si>
  <si>
    <t>CELGENE CORP</t>
  </si>
  <si>
    <t>ELI LILLY &amp; CO</t>
  </si>
  <si>
    <t>BRISTOL-MYER SQB</t>
  </si>
  <si>
    <t>ALLERGAN PLC</t>
  </si>
  <si>
    <t>SANOFI</t>
  </si>
  <si>
    <t>SAN FP Equity</t>
  </si>
  <si>
    <t>ABBVIE INC</t>
  </si>
  <si>
    <t>GILEAD SCIENCES</t>
  </si>
  <si>
    <t>NOVO NORDISK-B</t>
  </si>
  <si>
    <t>MEDTRONIC PLC</t>
  </si>
  <si>
    <t>AMGEN INC</t>
  </si>
  <si>
    <t>Services</t>
  </si>
  <si>
    <t>UNITEDHEALTH GRP</t>
  </si>
  <si>
    <t>MERCK &amp; CO</t>
  </si>
  <si>
    <t>PFIZER INC</t>
  </si>
  <si>
    <t>NOVARTIS AG-REG</t>
  </si>
  <si>
    <t>ROCHE HLDG-GENUS</t>
  </si>
  <si>
    <t>JOHNSON&amp;JOHNSON</t>
  </si>
  <si>
    <t>Humana</t>
  </si>
  <si>
    <t>Edwards</t>
  </si>
  <si>
    <t>CR Bard</t>
  </si>
  <si>
    <t>Coloplast</t>
  </si>
  <si>
    <t>St Jude</t>
  </si>
  <si>
    <t>Zimmer</t>
  </si>
  <si>
    <t>Baxter</t>
  </si>
  <si>
    <t>Intuitive Surgical</t>
  </si>
  <si>
    <t>HCA</t>
  </si>
  <si>
    <t>Boston Scientific</t>
  </si>
  <si>
    <t>Cigna</t>
  </si>
  <si>
    <t>Anthem</t>
  </si>
  <si>
    <t>Becton Dickinson</t>
  </si>
  <si>
    <t>Aetna</t>
  </si>
  <si>
    <t>Stryker</t>
  </si>
  <si>
    <t>Express Scripts</t>
  </si>
  <si>
    <t>Fresenius SE</t>
  </si>
  <si>
    <t>Essilor</t>
  </si>
  <si>
    <t>Fresenius Medical</t>
  </si>
  <si>
    <t>Sysmex</t>
  </si>
  <si>
    <t>Terumo</t>
  </si>
  <si>
    <t>Smith &amp; Nephew</t>
  </si>
  <si>
    <t>Dentsply Sirona</t>
  </si>
  <si>
    <t>Laboratory Corp</t>
  </si>
  <si>
    <t>Davita</t>
  </si>
  <si>
    <t>Henry Schein</t>
  </si>
  <si>
    <t>IHH Healthcare</t>
  </si>
  <si>
    <t>Olympus</t>
  </si>
  <si>
    <t>Waters</t>
  </si>
  <si>
    <t>Ramsay Health</t>
  </si>
  <si>
    <t>Universal</t>
  </si>
  <si>
    <t>Mitsubishi Tanabe</t>
  </si>
  <si>
    <t>Quest Diagnostics</t>
  </si>
  <si>
    <t>Centene</t>
  </si>
  <si>
    <t>Hologic</t>
  </si>
  <si>
    <t>Lupin</t>
  </si>
  <si>
    <t>Kyowa Kirin</t>
  </si>
  <si>
    <t>Sonova</t>
  </si>
  <si>
    <t>Quintilles</t>
  </si>
  <si>
    <t>Ipsen</t>
  </si>
  <si>
    <t>Dexcom</t>
  </si>
  <si>
    <t>Teleflex</t>
  </si>
  <si>
    <t>Align</t>
  </si>
  <si>
    <t>All Healthcare</t>
  </si>
  <si>
    <t>All Healthcare &gt; $10bn</t>
  </si>
  <si>
    <t>All Healthcare &gt; $1bn</t>
  </si>
  <si>
    <t>All Healthcare &gt; $100m</t>
  </si>
  <si>
    <t>Bangkok Dusit</t>
  </si>
  <si>
    <t>Idexx Labs</t>
  </si>
  <si>
    <t>Taisho</t>
  </si>
  <si>
    <t>Varian</t>
  </si>
  <si>
    <t>Cooper</t>
  </si>
  <si>
    <t>Resmed</t>
  </si>
  <si>
    <t>Mediclinic</t>
  </si>
  <si>
    <t>Lundbeck</t>
  </si>
  <si>
    <t>Dr. Reddy's</t>
  </si>
  <si>
    <t>Eurofins</t>
  </si>
  <si>
    <t>Dainippon Sumitomo</t>
  </si>
  <si>
    <t>Cipla</t>
  </si>
  <si>
    <t>Q115</t>
  </si>
  <si>
    <t>Q215</t>
  </si>
  <si>
    <t>Q315</t>
  </si>
  <si>
    <t>Q316</t>
  </si>
  <si>
    <t>Q416</t>
  </si>
  <si>
    <t>Vyvanse</t>
  </si>
  <si>
    <t>Cinryze</t>
  </si>
  <si>
    <t>Remicade</t>
  </si>
  <si>
    <t>Rights</t>
  </si>
  <si>
    <t>US+Canada Only?</t>
  </si>
  <si>
    <t>Stelara</t>
  </si>
  <si>
    <t>Zytiga</t>
  </si>
  <si>
    <t>Prevnar</t>
  </si>
  <si>
    <t>Lyrica</t>
  </si>
  <si>
    <t>Gleevec</t>
  </si>
  <si>
    <t>NVS US Equity</t>
  </si>
  <si>
    <t>Gilenya</t>
  </si>
  <si>
    <t xml:space="preserve">Medivation </t>
  </si>
  <si>
    <t>Target</t>
  </si>
  <si>
    <t>Acquirer</t>
  </si>
  <si>
    <t>Tecfidera</t>
  </si>
  <si>
    <t>TTM</t>
  </si>
  <si>
    <t>Tysabri</t>
  </si>
  <si>
    <t>Humira</t>
  </si>
  <si>
    <t>adalimumab</t>
  </si>
  <si>
    <t>Rheumatoid Arthritis</t>
  </si>
  <si>
    <t>WW</t>
  </si>
  <si>
    <t>Imbruvica</t>
  </si>
  <si>
    <t>infliximab</t>
  </si>
  <si>
    <t>Rituxan</t>
  </si>
  <si>
    <t>rituximab</t>
  </si>
  <si>
    <t>NHL</t>
  </si>
  <si>
    <t>WW (CHF)</t>
  </si>
  <si>
    <t>Avastin</t>
  </si>
  <si>
    <t>bevacizumab</t>
  </si>
  <si>
    <t>pregabalin</t>
  </si>
  <si>
    <t>NSCLC</t>
  </si>
  <si>
    <t>Herceptin</t>
  </si>
  <si>
    <t>trastuzumab</t>
  </si>
  <si>
    <t>HER2+ BC</t>
  </si>
  <si>
    <t>Januvia</t>
  </si>
  <si>
    <t>sitagliptin</t>
  </si>
  <si>
    <t>T2D</t>
  </si>
  <si>
    <t>Zetia</t>
  </si>
  <si>
    <t>ezetimibe</t>
  </si>
  <si>
    <t>Xarelto</t>
  </si>
  <si>
    <t>Ex-US (EU), as Reported by Bayer</t>
  </si>
  <si>
    <t>BAY GR Equity</t>
  </si>
  <si>
    <t>Eylea</t>
  </si>
  <si>
    <t>Revlimid</t>
  </si>
  <si>
    <t>lenalidomide</t>
  </si>
  <si>
    <t>imatinib</t>
  </si>
  <si>
    <t>Humalog</t>
  </si>
  <si>
    <t>Cialis</t>
  </si>
  <si>
    <t>tadafalil</t>
  </si>
  <si>
    <t>US, as reported by JNJ</t>
  </si>
  <si>
    <t>Combined</t>
  </si>
  <si>
    <t>rivaroxaban</t>
  </si>
  <si>
    <t>dimethyl fumarate</t>
  </si>
  <si>
    <t>LQRR</t>
  </si>
  <si>
    <t>ustekinumab</t>
  </si>
  <si>
    <t>fingolimod</t>
  </si>
  <si>
    <t>insulin</t>
  </si>
  <si>
    <t>ibrutinib</t>
  </si>
  <si>
    <t>natalizumab</t>
  </si>
  <si>
    <t>Advair</t>
  </si>
  <si>
    <t>WW (GBP)</t>
  </si>
  <si>
    <t>Triumeq</t>
  </si>
  <si>
    <t>HIV</t>
  </si>
  <si>
    <t>abiraterone</t>
  </si>
  <si>
    <t>Harvoni</t>
  </si>
  <si>
    <t>HCV</t>
  </si>
  <si>
    <t>Sovaldi</t>
  </si>
  <si>
    <t>Truvada</t>
  </si>
  <si>
    <t>sofosbuvir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</si>
</sst>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3" fontId="0" fillId="0" borderId="0" xfId="0" applyNumberFormat="1" applyAlignmen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/>
    <xf numFmtId="3" fontId="2" fillId="0" borderId="0" xfId="0" applyNumberFormat="1" applyFont="1" applyAlignment="1">
      <alignment horizontal="right"/>
    </xf>
    <xf numFmtId="0" fontId="2" fillId="0" borderId="0" xfId="0" applyFont="1"/>
    <xf numFmtId="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2" applyFont="1"/>
    <xf numFmtId="0" fontId="5" fillId="0" borderId="0" xfId="2" applyFont="1"/>
    <xf numFmtId="4" fontId="4" fillId="0" borderId="0" xfId="2" applyNumberFormat="1" applyFont="1"/>
    <xf numFmtId="4" fontId="5" fillId="0" borderId="0" xfId="2" applyNumberFormat="1" applyFont="1"/>
    <xf numFmtId="3" fontId="0" fillId="0" borderId="0" xfId="0" applyNumberFormat="1"/>
    <xf numFmtId="3" fontId="0" fillId="0" borderId="0" xfId="0" applyNumberFormat="1" applyFill="1" applyAlignment="1">
      <alignment horizontal="righ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externalLink" Target="externalLinks/externalLink3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57150</xdr:rowOff>
    </xdr:from>
    <xdr:to>
      <xdr:col>17</xdr:col>
      <xdr:colOff>47625</xdr:colOff>
      <xdr:row>53</xdr:row>
      <xdr:rowOff>38100</xdr:rowOff>
    </xdr:to>
    <xdr:cxnSp macro="">
      <xdr:nvCxnSpPr>
        <xdr:cNvPr id="3" name="Straight Connector 2"/>
        <xdr:cNvCxnSpPr/>
      </xdr:nvCxnSpPr>
      <xdr:spPr>
        <a:xfrm>
          <a:off x="10782300" y="57150"/>
          <a:ext cx="0" cy="807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G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A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BAY%20G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BM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AZ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EL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HPG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BII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VRX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4502%20Taked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LX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YL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PRGO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INC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BMRN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MN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FE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ENDP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JAZZ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ALNY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GEN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SRO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CXR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ZNP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ICPT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460%20HK%20Sihu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OVN%20VX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RAR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S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Xarelto"/>
    </sheetNames>
    <sheetDataSet>
      <sheetData sheetId="0">
        <row r="5">
          <cell r="L5">
            <v>42584</v>
          </cell>
        </row>
        <row r="6">
          <cell r="L6">
            <v>26243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31382</v>
          </cell>
        </row>
        <row r="6">
          <cell r="L6">
            <v>31556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15901.2</v>
          </cell>
        </row>
        <row r="6">
          <cell r="N6">
            <v>39581.699999999997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5">
          <cell r="N5">
            <v>6483</v>
          </cell>
        </row>
        <row r="6">
          <cell r="N6">
            <v>14856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3769</v>
          </cell>
        </row>
        <row r="6">
          <cell r="L6">
            <v>19708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Opdivo"/>
    </sheetNames>
    <sheetDataSet>
      <sheetData sheetId="0">
        <row r="5">
          <cell r="M5">
            <v>7932</v>
          </cell>
        </row>
        <row r="6">
          <cell r="M6">
            <v>6736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6">
          <cell r="M6">
            <v>4845</v>
          </cell>
        </row>
        <row r="7">
          <cell r="M7">
            <v>17579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8384</v>
          </cell>
        </row>
        <row r="6">
          <cell r="L6">
            <v>9331.2999999999993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6403.7</v>
          </cell>
        </row>
        <row r="6">
          <cell r="L6">
            <v>14312.1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6">
          <cell r="L6">
            <v>887.4</v>
          </cell>
        </row>
        <row r="7">
          <cell r="L7">
            <v>24027.3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8427.4</v>
          </cell>
        </row>
        <row r="6">
          <cell r="M6">
            <v>6543.1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Gazyva"/>
      <sheetName val="Model"/>
    </sheetNames>
    <sheetDataSet>
      <sheetData sheetId="0">
        <row r="5">
          <cell r="L5">
            <v>9171</v>
          </cell>
        </row>
        <row r="6">
          <cell r="L6">
            <v>23251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M5">
            <v>1404.3890000000001</v>
          </cell>
        </row>
        <row r="6">
          <cell r="M6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MS"/>
      <sheetName val="New IMS"/>
      <sheetName val="Apriso"/>
      <sheetName val="Jublia"/>
      <sheetName val="Xifaxin"/>
      <sheetName val="Glumetza"/>
    </sheetNames>
    <sheetDataSet>
      <sheetData sheetId="0">
        <row r="5">
          <cell r="K5">
            <v>1310.4000000000001</v>
          </cell>
        </row>
        <row r="6">
          <cell r="K6">
            <v>31978.5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Prevacid"/>
      <sheetName val="Lupron"/>
      <sheetName val="Dexilant"/>
      <sheetName val="Nesina"/>
      <sheetName val="475"/>
      <sheetName val="Velcade"/>
      <sheetName val="Actos"/>
      <sheetName val="literature"/>
    </sheetNames>
    <sheetDataSet>
      <sheetData sheetId="0">
        <row r="5">
          <cell r="K5">
            <v>853993</v>
          </cell>
        </row>
        <row r="6">
          <cell r="K6">
            <v>991271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1027.5519999999999</v>
          </cell>
        </row>
        <row r="6">
          <cell r="L6">
            <v>3248.13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levothyroxine"/>
      <sheetName val="Model"/>
      <sheetName val="IMS"/>
    </sheetNames>
    <sheetDataSet>
      <sheetData sheetId="0">
        <row r="5">
          <cell r="J5">
            <v>6361.9</v>
          </cell>
        </row>
        <row r="6">
          <cell r="J6">
            <v>13483.4</v>
          </cell>
        </row>
      </sheetData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150"/>
    </sheetNames>
    <sheetDataSet>
      <sheetData sheetId="0">
        <row r="5">
          <cell r="K5">
            <v>1123.9789999999998</v>
          </cell>
        </row>
        <row r="6">
          <cell r="K6">
            <v>785.60800000000006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641.79999999999995</v>
          </cell>
        </row>
        <row r="6">
          <cell r="M6">
            <v>6410.6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54828"/>
      <sheetName val="50465"/>
      <sheetName val="39110"/>
      <sheetName val="epacadostat"/>
      <sheetName val="Jakafi"/>
      <sheetName val="baricitinib"/>
    </sheetNames>
    <sheetDataSet>
      <sheetData sheetId="0">
        <row r="5">
          <cell r="K5">
            <v>857.35</v>
          </cell>
        </row>
        <row r="6">
          <cell r="K6">
            <v>627.64200000000005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5">
          <cell r="M5">
            <v>771.25699999999995</v>
          </cell>
        </row>
        <row r="6">
          <cell r="M6">
            <v>668.00900000000001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P5">
            <v>521.9</v>
          </cell>
        </row>
        <row r="6">
          <cell r="P6">
            <v>6300.7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mpounds"/>
      <sheetName val="IP"/>
      <sheetName val="Prevnar"/>
    </sheetNames>
    <sheetDataSet>
      <sheetData sheetId="0">
        <row r="5">
          <cell r="L5">
            <v>34066</v>
          </cell>
        </row>
        <row r="6">
          <cell r="L6">
            <v>51282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1058.6209999999999</v>
          </cell>
        </row>
        <row r="6">
          <cell r="L6">
            <v>8317.3420000000006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60.531999999999996</v>
          </cell>
        </row>
        <row r="5">
          <cell r="M5">
            <v>916.375</v>
          </cell>
        </row>
        <row r="6">
          <cell r="M6">
            <v>1179.152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5">
          <cell r="N5">
            <v>1293.6310000000001</v>
          </cell>
        </row>
        <row r="6">
          <cell r="N6">
            <v>150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cetris"/>
    </sheetNames>
    <sheetDataSet>
      <sheetData sheetId="0">
        <row r="5">
          <cell r="M5">
            <v>659.4860000000001</v>
          </cell>
        </row>
        <row r="6">
          <cell r="M6">
            <v>0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5">
          <cell r="K5">
            <v>320.20400000000001</v>
          </cell>
        </row>
        <row r="6">
          <cell r="K6">
            <v>126.407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</sheetNames>
    <sheetDataSet>
      <sheetData sheetId="0">
        <row r="5">
          <cell r="O5">
            <v>948.6</v>
          </cell>
        </row>
        <row r="6">
          <cell r="O6">
            <v>0.9</v>
          </cell>
        </row>
      </sheetData>
      <sheetData sheetId="1"/>
      <sheetData sheetId="2"/>
      <sheetData sheetId="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178.5</v>
          </cell>
        </row>
        <row r="6">
          <cell r="M6">
            <v>3306.0819999999999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Pennsaid"/>
    </sheetNames>
    <sheetDataSet>
      <sheetData sheetId="0">
        <row r="5">
          <cell r="K5">
            <v>388.63100000000003</v>
          </cell>
        </row>
        <row r="6">
          <cell r="K6">
            <v>1140.1799999999998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obeticholic acid"/>
    </sheetNames>
    <sheetDataSet>
      <sheetData sheetId="0">
        <row r="5">
          <cell r="L5">
            <v>556.86</v>
          </cell>
        </row>
        <row r="6">
          <cell r="L6">
            <v>0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C5">
            <v>4241.6499999999996</v>
          </cell>
        </row>
        <row r="6">
          <cell r="C6">
            <v>8.2799999999999994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32437</v>
          </cell>
        </row>
        <row r="6">
          <cell r="L6">
            <v>28094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KRN23"/>
      <sheetName val="rhGUS"/>
    </sheetNames>
    <sheetDataSet>
      <sheetData sheetId="0">
        <row r="5">
          <cell r="L5">
            <v>490.32400000000001</v>
          </cell>
        </row>
        <row r="6">
          <cell r="L6">
            <v>0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Keytruda"/>
    </sheetNames>
    <sheetDataSet>
      <sheetData sheetId="0">
        <row r="5">
          <cell r="L5">
            <v>23713</v>
          </cell>
        </row>
        <row r="6">
          <cell r="L6">
            <v>24286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12225</v>
          </cell>
        </row>
        <row r="6">
          <cell r="M6">
            <v>817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9402</v>
          </cell>
        </row>
        <row r="6">
          <cell r="L6">
            <v>37845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4410</v>
          </cell>
        </row>
        <row r="6">
          <cell r="L6">
            <v>16905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P"/>
    </sheetNames>
    <sheetDataSet>
      <sheetData sheetId="0">
        <row r="5">
          <cell r="K5">
            <v>24616</v>
          </cell>
        </row>
        <row r="6">
          <cell r="K6">
            <v>22127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XR.xlsx" TargetMode="External"/><Relationship Id="rId13" Type="http://schemas.openxmlformats.org/officeDocument/2006/relationships/hyperlink" Target="NOVN%20VX.xlsx" TargetMode="External"/><Relationship Id="rId18" Type="http://schemas.openxmlformats.org/officeDocument/2006/relationships/hyperlink" Target="NOVOB.xlsx" TargetMode="External"/><Relationship Id="rId26" Type="http://schemas.openxmlformats.org/officeDocument/2006/relationships/hyperlink" Target="INCY.xlsx" TargetMode="External"/><Relationship Id="rId39" Type="http://schemas.openxmlformats.org/officeDocument/2006/relationships/hyperlink" Target="AZN.xlsx" TargetMode="External"/><Relationship Id="rId3" Type="http://schemas.openxmlformats.org/officeDocument/2006/relationships/hyperlink" Target="AMGN.xlsx" TargetMode="External"/><Relationship Id="rId21" Type="http://schemas.openxmlformats.org/officeDocument/2006/relationships/hyperlink" Target="AEGR.xlsx" TargetMode="External"/><Relationship Id="rId34" Type="http://schemas.openxmlformats.org/officeDocument/2006/relationships/hyperlink" Target="UTHR.xlsx" TargetMode="External"/><Relationship Id="rId42" Type="http://schemas.openxmlformats.org/officeDocument/2006/relationships/hyperlink" Target="BAY%20GR.xlsx" TargetMode="External"/><Relationship Id="rId7" Type="http://schemas.openxmlformats.org/officeDocument/2006/relationships/hyperlink" Target="MRK.xlsx" TargetMode="External"/><Relationship Id="rId12" Type="http://schemas.openxmlformats.org/officeDocument/2006/relationships/hyperlink" Target="BIIB.xlsx" TargetMode="External"/><Relationship Id="rId17" Type="http://schemas.openxmlformats.org/officeDocument/2006/relationships/hyperlink" Target="ALXN.xlsx" TargetMode="External"/><Relationship Id="rId25" Type="http://schemas.openxmlformats.org/officeDocument/2006/relationships/hyperlink" Target="GSK.xlsx" TargetMode="External"/><Relationship Id="rId33" Type="http://schemas.openxmlformats.org/officeDocument/2006/relationships/hyperlink" Target="MYL.xlsx" TargetMode="External"/><Relationship Id="rId38" Type="http://schemas.openxmlformats.org/officeDocument/2006/relationships/hyperlink" Target="TSRO.xlsx" TargetMode="External"/><Relationship Id="rId2" Type="http://schemas.openxmlformats.org/officeDocument/2006/relationships/hyperlink" Target="PFE.xlsx" TargetMode="External"/><Relationship Id="rId16" Type="http://schemas.openxmlformats.org/officeDocument/2006/relationships/hyperlink" Target="460%20HK%20Sihuan.xlsx" TargetMode="External"/><Relationship Id="rId20" Type="http://schemas.openxmlformats.org/officeDocument/2006/relationships/hyperlink" Target="REGN.xlsx" TargetMode="External"/><Relationship Id="rId29" Type="http://schemas.openxmlformats.org/officeDocument/2006/relationships/hyperlink" Target="RARE.xlsx" TargetMode="External"/><Relationship Id="rId41" Type="http://schemas.openxmlformats.org/officeDocument/2006/relationships/hyperlink" Target="ENDP.xlsx" TargetMode="External"/><Relationship Id="rId1" Type="http://schemas.openxmlformats.org/officeDocument/2006/relationships/hyperlink" Target="GILD.xlsx" TargetMode="External"/><Relationship Id="rId6" Type="http://schemas.openxmlformats.org/officeDocument/2006/relationships/hyperlink" Target="BMY.xlsx" TargetMode="External"/><Relationship Id="rId11" Type="http://schemas.openxmlformats.org/officeDocument/2006/relationships/hyperlink" Target="ABBV.xlsx" TargetMode="External"/><Relationship Id="rId24" Type="http://schemas.openxmlformats.org/officeDocument/2006/relationships/hyperlink" Target="4503%20Astellas.xls" TargetMode="External"/><Relationship Id="rId32" Type="http://schemas.openxmlformats.org/officeDocument/2006/relationships/hyperlink" Target="PRGO.xlsx" TargetMode="External"/><Relationship Id="rId37" Type="http://schemas.openxmlformats.org/officeDocument/2006/relationships/hyperlink" Target="ALNY.xlsx" TargetMode="External"/><Relationship Id="rId40" Type="http://schemas.openxmlformats.org/officeDocument/2006/relationships/hyperlink" Target="SHPG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GN.xlsx" TargetMode="External"/><Relationship Id="rId23" Type="http://schemas.openxmlformats.org/officeDocument/2006/relationships/hyperlink" Target="4502%20Takeda.xlsx" TargetMode="External"/><Relationship Id="rId28" Type="http://schemas.openxmlformats.org/officeDocument/2006/relationships/hyperlink" Target="HZNP.xlsx" TargetMode="External"/><Relationship Id="rId36" Type="http://schemas.openxmlformats.org/officeDocument/2006/relationships/hyperlink" Target="JAZZ.xlsx" TargetMode="External"/><Relationship Id="rId10" Type="http://schemas.openxmlformats.org/officeDocument/2006/relationships/hyperlink" Target="LLY.xlsx" TargetMode="External"/><Relationship Id="rId19" Type="http://schemas.openxmlformats.org/officeDocument/2006/relationships/hyperlink" Target="SAN.xlsx" TargetMode="External"/><Relationship Id="rId31" Type="http://schemas.openxmlformats.org/officeDocument/2006/relationships/hyperlink" Target="MNK.xlsx" TargetMode="External"/><Relationship Id="rId4" Type="http://schemas.openxmlformats.org/officeDocument/2006/relationships/hyperlink" Target="JNJ.xlsx" TargetMode="External"/><Relationship Id="rId9" Type="http://schemas.openxmlformats.org/officeDocument/2006/relationships/hyperlink" Target="CELG.xlsx" TargetMode="External"/><Relationship Id="rId14" Type="http://schemas.openxmlformats.org/officeDocument/2006/relationships/hyperlink" Target="VRX.xlsx" TargetMode="External"/><Relationship Id="rId22" Type="http://schemas.openxmlformats.org/officeDocument/2006/relationships/hyperlink" Target="BMRN.xlsx" TargetMode="External"/><Relationship Id="rId27" Type="http://schemas.openxmlformats.org/officeDocument/2006/relationships/hyperlink" Target="ICPT.xlsx" TargetMode="External"/><Relationship Id="rId30" Type="http://schemas.openxmlformats.org/officeDocument/2006/relationships/hyperlink" Target="VRTX.xlsx" TargetMode="External"/><Relationship Id="rId35" Type="http://schemas.openxmlformats.org/officeDocument/2006/relationships/hyperlink" Target="SGEN.xlsx" TargetMode="External"/><Relationship Id="rId43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9" sqref="I39"/>
    </sheetView>
  </sheetViews>
  <sheetFormatPr defaultRowHeight="12.75" x14ac:dyDescent="0.2"/>
  <cols>
    <col min="1" max="1" width="3.5703125" customWidth="1"/>
    <col min="2" max="2" width="18.7109375" customWidth="1"/>
    <col min="3" max="3" width="16.85546875" bestFit="1" customWidth="1"/>
    <col min="4" max="4" width="9.140625" style="1"/>
    <col min="5" max="5" width="10.140625" style="1" bestFit="1" customWidth="1"/>
    <col min="6" max="8" width="9.140625" style="1"/>
    <col min="9" max="9" width="10.28515625" style="1" customWidth="1"/>
    <col min="10" max="10" width="12.7109375" bestFit="1" customWidth="1"/>
    <col min="11" max="11" width="18.140625" bestFit="1" customWidth="1"/>
  </cols>
  <sheetData>
    <row r="2" spans="2:14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163</v>
      </c>
      <c r="J2" s="1" t="s">
        <v>224</v>
      </c>
      <c r="K2" s="1" t="s">
        <v>225</v>
      </c>
      <c r="L2" s="1" t="s">
        <v>329</v>
      </c>
      <c r="N2" s="1"/>
    </row>
    <row r="3" spans="2:14" x14ac:dyDescent="0.2">
      <c r="B3" s="4" t="s">
        <v>18</v>
      </c>
      <c r="C3" t="s">
        <v>19</v>
      </c>
      <c r="D3" s="2">
        <v>118.92</v>
      </c>
      <c r="E3" s="3">
        <f>2750*D3</f>
        <v>327030</v>
      </c>
      <c r="F3" s="3">
        <f>+[1]Main!$L$5-[1]Main!$L$6</f>
        <v>16341</v>
      </c>
      <c r="G3" s="3">
        <f>+E3-F3</f>
        <v>310689</v>
      </c>
      <c r="H3" s="1" t="s">
        <v>210</v>
      </c>
      <c r="I3" s="27">
        <v>42663</v>
      </c>
      <c r="J3" s="28">
        <v>0.06</v>
      </c>
      <c r="K3" s="28">
        <v>0.15</v>
      </c>
    </row>
    <row r="4" spans="2:14" x14ac:dyDescent="0.2">
      <c r="B4" s="4" t="s">
        <v>7</v>
      </c>
      <c r="C4" t="s">
        <v>20</v>
      </c>
      <c r="D4" s="2">
        <v>244.2</v>
      </c>
      <c r="E4" s="3">
        <f>+D4*852/Portfolio!$W$5</f>
        <v>213524.63054187191</v>
      </c>
      <c r="F4" s="3">
        <f>([2]Main!$L$5-[2]Main!$L$6)/Portfolio!$W$5</f>
        <v>-14449.91789819376</v>
      </c>
      <c r="G4" s="3">
        <f>+E4-F4</f>
        <v>227974.54844006567</v>
      </c>
      <c r="H4" s="1" t="s">
        <v>35</v>
      </c>
      <c r="I4" s="27">
        <v>42656</v>
      </c>
      <c r="J4" s="1"/>
    </row>
    <row r="5" spans="2:14" x14ac:dyDescent="0.2">
      <c r="B5" s="4" t="s">
        <v>13</v>
      </c>
      <c r="C5" t="s">
        <v>26</v>
      </c>
      <c r="D5" s="2">
        <v>34.28</v>
      </c>
      <c r="E5" s="3">
        <f>+D5*6065</f>
        <v>207908.2</v>
      </c>
      <c r="F5" s="3">
        <f>+[3]Main!$L$5-[3]Main!$L$6</f>
        <v>-17216</v>
      </c>
      <c r="G5" s="3">
        <f t="shared" ref="G5" si="0">+E5-F5</f>
        <v>225124.2</v>
      </c>
      <c r="H5" s="1" t="s">
        <v>37</v>
      </c>
      <c r="I5" s="27">
        <v>42635</v>
      </c>
      <c r="J5" s="1"/>
    </row>
    <row r="6" spans="2:14" x14ac:dyDescent="0.2">
      <c r="B6" s="4" t="s">
        <v>8</v>
      </c>
      <c r="C6" t="s">
        <v>21</v>
      </c>
      <c r="D6" s="2">
        <v>73.2</v>
      </c>
      <c r="E6" s="3">
        <f>+D6*2398/Portfolio!$Q$22</f>
        <v>180145.32019704432</v>
      </c>
      <c r="F6" s="3">
        <f>(+[4]Main!$L$5-[4]Main!$L$6)/Portfolio!$Q$22</f>
        <v>4457.101806239737</v>
      </c>
      <c r="G6" s="3">
        <f>E6-F6</f>
        <v>175688.21839080457</v>
      </c>
      <c r="H6" s="1" t="s">
        <v>37</v>
      </c>
      <c r="I6" s="27">
        <v>42655</v>
      </c>
    </row>
    <row r="7" spans="2:14" x14ac:dyDescent="0.2">
      <c r="B7" s="4" t="s">
        <v>15</v>
      </c>
      <c r="C7" t="s">
        <v>28</v>
      </c>
      <c r="D7" s="2">
        <v>62.44</v>
      </c>
      <c r="E7" s="3">
        <f>+D7*2770</f>
        <v>172958.8</v>
      </c>
      <c r="F7" s="3">
        <f>+[5]Main!$L$5-[5]Main!$L$6</f>
        <v>-573</v>
      </c>
      <c r="G7" s="3">
        <f t="shared" ref="G7:G19" si="1">+E7-F7</f>
        <v>173531.8</v>
      </c>
      <c r="H7" s="1" t="s">
        <v>37</v>
      </c>
      <c r="I7" s="27">
        <v>42643</v>
      </c>
    </row>
    <row r="8" spans="2:14" x14ac:dyDescent="0.2">
      <c r="B8" s="4" t="s">
        <v>120</v>
      </c>
      <c r="C8" t="s">
        <v>121</v>
      </c>
      <c r="D8" s="2">
        <v>373</v>
      </c>
      <c r="E8" s="3">
        <f>D8*2550/Portfolio!$Q$25</f>
        <v>143245.48192771085</v>
      </c>
      <c r="F8" s="3">
        <f>([6]Main!$M$5-[6]Main!$M$6)/Portfolio!$Q$25</f>
        <v>1718.0722891566265</v>
      </c>
      <c r="G8" s="3">
        <f t="shared" ref="G8" si="2">+E8-F8</f>
        <v>141527.40963855421</v>
      </c>
      <c r="H8" s="1" t="s">
        <v>37</v>
      </c>
      <c r="I8" s="27">
        <v>42645</v>
      </c>
    </row>
    <row r="9" spans="2:14" x14ac:dyDescent="0.2">
      <c r="B9" s="4" t="s">
        <v>95</v>
      </c>
      <c r="C9" t="s">
        <v>96</v>
      </c>
      <c r="D9" s="1">
        <v>61.15</v>
      </c>
      <c r="E9" s="3">
        <f>+D9*1617</f>
        <v>98879.55</v>
      </c>
      <c r="F9" s="3">
        <f>+[7]Main!$L$5-[7]Main!$L$6</f>
        <v>-28443</v>
      </c>
      <c r="G9" s="3">
        <f>+E9-F9</f>
        <v>127322.55</v>
      </c>
      <c r="H9" s="1" t="s">
        <v>37</v>
      </c>
      <c r="I9" s="27">
        <v>42656</v>
      </c>
    </row>
    <row r="10" spans="2:14" x14ac:dyDescent="0.2">
      <c r="B10" s="4" t="s">
        <v>10</v>
      </c>
      <c r="C10" t="s">
        <v>23</v>
      </c>
      <c r="D10" s="3">
        <v>1475</v>
      </c>
      <c r="E10" s="3">
        <f>+(D10*4890)/100*Portfolio!$Q$20</f>
        <v>105306.15</v>
      </c>
      <c r="F10" s="3">
        <f>([8]Main!$L$5-[8]Main!$L$6)*Portfolio!$Q$20</f>
        <v>-18242.7</v>
      </c>
      <c r="G10" s="3">
        <f>+E10-F10</f>
        <v>123548.84999999999</v>
      </c>
      <c r="H10" s="1" t="s">
        <v>37</v>
      </c>
      <c r="I10" s="27">
        <v>42661</v>
      </c>
    </row>
    <row r="11" spans="2:14" x14ac:dyDescent="0.2">
      <c r="B11" s="4" t="s">
        <v>34</v>
      </c>
      <c r="C11" t="s">
        <v>36</v>
      </c>
      <c r="D11" s="2">
        <v>90</v>
      </c>
      <c r="E11" s="3">
        <f>+D11*1412</f>
        <v>127080</v>
      </c>
      <c r="F11" s="3">
        <f>+[9]Main!$K$5-[9]Main!$K$6</f>
        <v>2489</v>
      </c>
      <c r="G11" s="3">
        <f t="shared" si="1"/>
        <v>124591</v>
      </c>
      <c r="H11" s="1" t="s">
        <v>210</v>
      </c>
      <c r="I11" s="27">
        <v>42655</v>
      </c>
      <c r="J11" s="28">
        <v>7.0000000000000007E-2</v>
      </c>
    </row>
    <row r="12" spans="2:14" x14ac:dyDescent="0.2">
      <c r="B12" s="4" t="s">
        <v>11</v>
      </c>
      <c r="C12" t="s">
        <v>24</v>
      </c>
      <c r="D12" s="2">
        <v>154.28</v>
      </c>
      <c r="E12" s="3">
        <f>+D12*754</f>
        <v>116327.12</v>
      </c>
      <c r="F12" s="3">
        <f>+[10]Main!$L$5-[10]Main!$L$6</f>
        <v>-174</v>
      </c>
      <c r="G12" s="3">
        <f t="shared" si="1"/>
        <v>116501.12</v>
      </c>
      <c r="H12" s="1" t="s">
        <v>37</v>
      </c>
      <c r="I12" s="27">
        <v>42555</v>
      </c>
    </row>
    <row r="13" spans="2:14" x14ac:dyDescent="0.2">
      <c r="B13" s="4" t="s">
        <v>14</v>
      </c>
      <c r="C13" t="s">
        <v>27</v>
      </c>
      <c r="D13" s="2">
        <v>223.54</v>
      </c>
      <c r="E13" s="3">
        <f>+D13*396</f>
        <v>88521.84</v>
      </c>
      <c r="F13" s="3">
        <f>+[11]Main!$N$5-[11]Main!$N$6</f>
        <v>-23680.499999999996</v>
      </c>
      <c r="G13" s="3">
        <f>+E13-F13</f>
        <v>112202.34</v>
      </c>
      <c r="H13" s="1" t="s">
        <v>210</v>
      </c>
      <c r="I13" s="27">
        <v>42650</v>
      </c>
    </row>
    <row r="14" spans="2:14" x14ac:dyDescent="0.2">
      <c r="B14" s="4" t="s">
        <v>9</v>
      </c>
      <c r="C14" t="s">
        <v>22</v>
      </c>
      <c r="D14" s="2">
        <v>70.400000000000006</v>
      </c>
      <c r="E14" s="3">
        <f>+D14*1288*Portfolio!$Q$19</f>
        <v>102462.97600000001</v>
      </c>
      <c r="F14" s="3">
        <f>([12]Main!$N$5-[12]Main!$N$6)*Portfolio!$Q$19</f>
        <v>-9461.49</v>
      </c>
      <c r="G14" s="3">
        <f>+E14-F14</f>
        <v>111924.46600000001</v>
      </c>
      <c r="H14" s="1" t="s">
        <v>37</v>
      </c>
      <c r="I14" s="27">
        <v>42518</v>
      </c>
    </row>
    <row r="15" spans="2:14" x14ac:dyDescent="0.2">
      <c r="B15" s="4" t="s">
        <v>17</v>
      </c>
      <c r="C15" t="s">
        <v>31</v>
      </c>
      <c r="D15" s="2">
        <v>90.54</v>
      </c>
      <c r="E15" s="3">
        <f>(D15*827)*Currencies!$C$5</f>
        <v>82409.163948000001</v>
      </c>
      <c r="F15" s="3">
        <f>+[13]Main!$L$5-[13]Main!$L$6</f>
        <v>-15939</v>
      </c>
      <c r="G15" s="3">
        <f>E15-F15</f>
        <v>98348.163948000001</v>
      </c>
      <c r="H15" s="1" t="s">
        <v>210</v>
      </c>
      <c r="I15" s="27">
        <v>42658</v>
      </c>
    </row>
    <row r="16" spans="2:14" x14ac:dyDescent="0.2">
      <c r="B16" s="4" t="s">
        <v>48</v>
      </c>
      <c r="C16" t="s">
        <v>29</v>
      </c>
      <c r="D16" s="2">
        <v>55.43</v>
      </c>
      <c r="E16" s="3">
        <f>+D16*1669</f>
        <v>92512.67</v>
      </c>
      <c r="F16" s="3">
        <f>+[14]Main!$M$5-[14]Main!$M$6</f>
        <v>1196</v>
      </c>
      <c r="G16" s="3">
        <f>+E16-F16</f>
        <v>91316.67</v>
      </c>
      <c r="H16" s="1" t="s">
        <v>210</v>
      </c>
      <c r="I16" s="27">
        <v>42650</v>
      </c>
    </row>
    <row r="17" spans="2:9" x14ac:dyDescent="0.2">
      <c r="B17" s="4" t="s">
        <v>98</v>
      </c>
      <c r="C17" t="s">
        <v>99</v>
      </c>
      <c r="D17" s="1">
        <v>29.88</v>
      </c>
      <c r="E17" s="3">
        <f>+D17*1265*2</f>
        <v>75596.399999999994</v>
      </c>
      <c r="F17" s="3">
        <f>+[15]Main!$M$6-[15]Main!$M$7</f>
        <v>-12734</v>
      </c>
      <c r="G17" s="3">
        <f>+E17-F17</f>
        <v>88330.4</v>
      </c>
      <c r="H17" s="1" t="s">
        <v>210</v>
      </c>
      <c r="I17" s="27">
        <v>42638</v>
      </c>
    </row>
    <row r="18" spans="2:9" x14ac:dyDescent="0.2">
      <c r="B18" s="4" t="s">
        <v>16</v>
      </c>
      <c r="C18" t="s">
        <v>30</v>
      </c>
      <c r="D18" s="2">
        <v>82.09</v>
      </c>
      <c r="E18" s="3">
        <f>+D18*1104</f>
        <v>90627.36</v>
      </c>
      <c r="F18" s="3">
        <f>+[16]Main!$L$5-[16]Main!$L$6</f>
        <v>-947.29999999999927</v>
      </c>
      <c r="G18" s="3">
        <f t="shared" si="1"/>
        <v>91574.66</v>
      </c>
      <c r="H18" s="1" t="s">
        <v>210</v>
      </c>
      <c r="I18" s="27">
        <v>42652</v>
      </c>
    </row>
    <row r="19" spans="2:9" x14ac:dyDescent="0.2">
      <c r="B19" s="4" t="s">
        <v>38</v>
      </c>
      <c r="C19" t="s">
        <v>39</v>
      </c>
      <c r="D19" s="1">
        <v>99.62</v>
      </c>
      <c r="E19" s="3">
        <f>774.601496*D19</f>
        <v>77165.801031520008</v>
      </c>
      <c r="F19" s="3">
        <f>[17]Main!$L$5-[17]Main!$L$6</f>
        <v>-7908.4000000000005</v>
      </c>
      <c r="G19" s="3">
        <f t="shared" si="1"/>
        <v>85074.201031520002</v>
      </c>
      <c r="H19" s="1" t="s">
        <v>210</v>
      </c>
      <c r="I19" s="27">
        <v>42659</v>
      </c>
    </row>
    <row r="20" spans="2:9" x14ac:dyDescent="0.2">
      <c r="B20" s="4" t="s">
        <v>90</v>
      </c>
      <c r="C20" t="s">
        <v>91</v>
      </c>
      <c r="D20" s="1">
        <v>176.11</v>
      </c>
      <c r="E20" s="3">
        <f>+D20*907/3</f>
        <v>53243.92333333334</v>
      </c>
      <c r="F20" s="3">
        <f>+[18]Main!$L$6-[18]Main!$L$7</f>
        <v>-23139.899999999998</v>
      </c>
      <c r="G20" s="3">
        <f>+E20-F20</f>
        <v>76383.823333333334</v>
      </c>
      <c r="H20" s="1" t="s">
        <v>210</v>
      </c>
      <c r="I20" s="27">
        <v>42659</v>
      </c>
    </row>
    <row r="21" spans="2:9" x14ac:dyDescent="0.2">
      <c r="B21" s="4" t="s">
        <v>12</v>
      </c>
      <c r="C21" t="s">
        <v>25</v>
      </c>
      <c r="D21" s="2">
        <v>294</v>
      </c>
      <c r="E21" s="3">
        <f>+D21*219</f>
        <v>64386</v>
      </c>
      <c r="F21" s="3">
        <f>+[19]Main!$M$5-[19]Main!$M$6</f>
        <v>1884.2999999999993</v>
      </c>
      <c r="G21" s="3">
        <f t="shared" ref="G21" si="3">+E21-F21</f>
        <v>62501.7</v>
      </c>
      <c r="H21" s="1" t="s">
        <v>210</v>
      </c>
      <c r="I21" s="27">
        <v>42656</v>
      </c>
    </row>
    <row r="22" spans="2:9" x14ac:dyDescent="0.2">
      <c r="B22" s="4" t="s">
        <v>130</v>
      </c>
      <c r="C22" t="s">
        <v>131</v>
      </c>
      <c r="D22" s="2">
        <v>396</v>
      </c>
      <c r="E22" s="3">
        <f>D22*105</f>
        <v>41580</v>
      </c>
      <c r="F22" s="3">
        <f>[20]Sheet1!$M$5-[20]Sheet1!$M$6</f>
        <v>1404.3890000000001</v>
      </c>
      <c r="G22" s="3">
        <f t="shared" ref="G22:G31" si="4">+E22-F22</f>
        <v>40175.610999999997</v>
      </c>
      <c r="H22" s="1" t="s">
        <v>37</v>
      </c>
      <c r="I22" s="27">
        <v>42518</v>
      </c>
    </row>
    <row r="23" spans="2:9" x14ac:dyDescent="0.2">
      <c r="B23" s="4" t="s">
        <v>100</v>
      </c>
      <c r="C23" t="s">
        <v>101</v>
      </c>
      <c r="D23" s="1">
        <v>22.85</v>
      </c>
      <c r="E23" s="3">
        <f>+D23*343</f>
        <v>7837.55</v>
      </c>
      <c r="F23" s="3">
        <f>+[21]Main!$K$5-[21]Main!$K$6</f>
        <v>-30668.1</v>
      </c>
      <c r="G23" s="3">
        <f t="shared" si="4"/>
        <v>38505.65</v>
      </c>
      <c r="H23" s="1" t="s">
        <v>37</v>
      </c>
      <c r="I23" s="27">
        <v>42541</v>
      </c>
    </row>
    <row r="24" spans="2:9" x14ac:dyDescent="0.2">
      <c r="B24" s="4" t="s">
        <v>32</v>
      </c>
      <c r="C24" t="s">
        <v>33</v>
      </c>
      <c r="D24" s="3">
        <v>4819</v>
      </c>
      <c r="E24" s="3">
        <f>(D24*782)/Currencies!$C$3</f>
        <v>36072.154685555659</v>
      </c>
      <c r="F24" s="3">
        <f>([22]Main!$K$5-[22]Main!$K$6)/Currencies!$C$3</f>
        <v>-1314.0423087967838</v>
      </c>
      <c r="G24" s="3">
        <f>E24-F24</f>
        <v>37386.196994352445</v>
      </c>
      <c r="H24" s="1" t="s">
        <v>210</v>
      </c>
      <c r="I24" s="27">
        <v>42655</v>
      </c>
    </row>
    <row r="25" spans="2:9" x14ac:dyDescent="0.2">
      <c r="B25" s="4" t="s">
        <v>40</v>
      </c>
      <c r="C25" t="s">
        <v>41</v>
      </c>
      <c r="D25" s="2">
        <v>139.19999999999999</v>
      </c>
      <c r="E25" s="3">
        <f>+D25*224</f>
        <v>31180.799999999996</v>
      </c>
      <c r="F25" s="3">
        <f>+[23]Main!$L$5-[23]Main!$L$6</f>
        <v>-2220.5780000000004</v>
      </c>
      <c r="G25" s="3">
        <f t="shared" si="4"/>
        <v>33401.377999999997</v>
      </c>
      <c r="H25" s="1" t="s">
        <v>37</v>
      </c>
      <c r="I25" s="27">
        <v>42541</v>
      </c>
    </row>
    <row r="26" spans="2:9" x14ac:dyDescent="0.2">
      <c r="B26" s="4" t="s">
        <v>93</v>
      </c>
      <c r="C26" t="s">
        <v>94</v>
      </c>
      <c r="D26" s="1">
        <v>43.06</v>
      </c>
      <c r="E26" s="3">
        <f>535*D26</f>
        <v>23037.100000000002</v>
      </c>
      <c r="F26" s="3">
        <f>+[24]Main!$J$5-[24]Main!$J$6</f>
        <v>-7121.5</v>
      </c>
      <c r="G26" s="3">
        <f>+E26-F26</f>
        <v>30158.600000000002</v>
      </c>
      <c r="H26" s="1" t="s">
        <v>210</v>
      </c>
      <c r="I26" s="27">
        <v>42608</v>
      </c>
    </row>
    <row r="27" spans="2:9" x14ac:dyDescent="0.2">
      <c r="B27" t="s">
        <v>164</v>
      </c>
      <c r="C27" t="s">
        <v>165</v>
      </c>
      <c r="D27" s="2">
        <v>93.03</v>
      </c>
    </row>
    <row r="28" spans="2:9" x14ac:dyDescent="0.2">
      <c r="B28" s="4" t="s">
        <v>186</v>
      </c>
      <c r="C28" t="s">
        <v>187</v>
      </c>
      <c r="D28" s="2">
        <v>86.73</v>
      </c>
      <c r="E28" s="3">
        <f>+D28*247</f>
        <v>21422.31</v>
      </c>
      <c r="F28" s="3">
        <f>+[25]Main!$K$5-[25]Main!$K$6</f>
        <v>338.37099999999975</v>
      </c>
      <c r="G28" s="3">
        <f t="shared" si="4"/>
        <v>21083.939000000002</v>
      </c>
      <c r="H28" s="1" t="s">
        <v>37</v>
      </c>
      <c r="I28" s="27">
        <v>42538</v>
      </c>
    </row>
    <row r="29" spans="2:9" x14ac:dyDescent="0.2">
      <c r="B29" s="4" t="s">
        <v>112</v>
      </c>
      <c r="C29" t="s">
        <v>113</v>
      </c>
      <c r="D29" s="1">
        <v>88.01</v>
      </c>
      <c r="E29" s="3">
        <f>+D29*143</f>
        <v>12585.43</v>
      </c>
      <c r="F29" s="3">
        <f>+[26]Main!$M$5-[26]Main!$M$6</f>
        <v>-5768.8</v>
      </c>
      <c r="G29" s="3">
        <f>+E29-F29</f>
        <v>18354.23</v>
      </c>
      <c r="H29" s="1" t="s">
        <v>210</v>
      </c>
      <c r="I29" s="27">
        <v>42608</v>
      </c>
    </row>
    <row r="30" spans="2:9" x14ac:dyDescent="0.2">
      <c r="B30" s="4" t="s">
        <v>124</v>
      </c>
      <c r="C30" t="s">
        <v>125</v>
      </c>
      <c r="D30" s="2">
        <v>80</v>
      </c>
      <c r="E30" s="3">
        <f>+D30*188</f>
        <v>15040</v>
      </c>
      <c r="F30" s="3">
        <f>+[27]Main!$K$5-[27]Main!$K$6</f>
        <v>229.70799999999997</v>
      </c>
      <c r="G30" s="3">
        <f t="shared" si="4"/>
        <v>14810.291999999999</v>
      </c>
      <c r="H30" s="1" t="s">
        <v>37</v>
      </c>
      <c r="I30" s="27">
        <v>42530</v>
      </c>
    </row>
    <row r="31" spans="2:9" x14ac:dyDescent="0.2">
      <c r="B31" s="4" t="s">
        <v>42</v>
      </c>
      <c r="C31" t="s">
        <v>43</v>
      </c>
      <c r="D31" s="2">
        <v>90</v>
      </c>
      <c r="E31" s="3">
        <f>+D31*162</f>
        <v>14580</v>
      </c>
      <c r="F31" s="3">
        <f>+[28]Main!$M$5-[28]Main!$M$6</f>
        <v>103.24799999999993</v>
      </c>
      <c r="G31" s="3">
        <f t="shared" si="4"/>
        <v>14476.752</v>
      </c>
      <c r="H31" s="1" t="s">
        <v>37</v>
      </c>
      <c r="I31" s="27">
        <v>42519</v>
      </c>
    </row>
    <row r="32" spans="2:9" x14ac:dyDescent="0.2">
      <c r="B32" s="4" t="s">
        <v>208</v>
      </c>
      <c r="C32" t="s">
        <v>209</v>
      </c>
      <c r="D32" s="1">
        <v>79.75</v>
      </c>
      <c r="E32" s="3">
        <f>+D32*108</f>
        <v>8613</v>
      </c>
      <c r="F32" s="3">
        <f>+[29]Main!$P$5-[29]Main!$P$6</f>
        <v>-5778.8</v>
      </c>
      <c r="G32" s="3">
        <f t="shared" ref="G32:G38" si="5">+E32-F32</f>
        <v>14391.8</v>
      </c>
      <c r="H32" s="1" t="s">
        <v>210</v>
      </c>
      <c r="I32" s="27">
        <v>42597</v>
      </c>
    </row>
    <row r="33" spans="2:11" x14ac:dyDescent="0.2">
      <c r="B33" s="4" t="s">
        <v>180</v>
      </c>
      <c r="C33" t="s">
        <v>181</v>
      </c>
      <c r="D33" s="2">
        <v>19.86</v>
      </c>
      <c r="E33" s="3">
        <f>D33*223</f>
        <v>4428.78</v>
      </c>
      <c r="F33" s="3">
        <f>+[30]Main!$L$5-[30]Main!$L$6</f>
        <v>-7258.7210000000005</v>
      </c>
      <c r="G33" s="3">
        <f>+E33-F33</f>
        <v>11687.501</v>
      </c>
      <c r="H33" s="1" t="s">
        <v>210</v>
      </c>
      <c r="I33" s="27">
        <v>42658</v>
      </c>
    </row>
    <row r="34" spans="2:11" x14ac:dyDescent="0.2">
      <c r="B34" s="4" t="s">
        <v>174</v>
      </c>
      <c r="C34" t="s">
        <v>175</v>
      </c>
      <c r="D34" s="2">
        <v>122</v>
      </c>
      <c r="E34" s="3">
        <f>+D34*[31]Main!$M$3</f>
        <v>7384.9039999999995</v>
      </c>
      <c r="F34" s="3">
        <f>+[31]Main!$M$5-[31]Main!$M$6</f>
        <v>-262.77700000000004</v>
      </c>
      <c r="G34" s="3">
        <f t="shared" si="5"/>
        <v>7647.6809999999996</v>
      </c>
      <c r="H34" s="1" t="s">
        <v>210</v>
      </c>
      <c r="I34" s="27">
        <v>42614</v>
      </c>
    </row>
    <row r="35" spans="2:11" x14ac:dyDescent="0.2">
      <c r="B35" s="4" t="s">
        <v>114</v>
      </c>
      <c r="C35" t="s">
        <v>115</v>
      </c>
      <c r="D35" s="1">
        <v>77.790000000000006</v>
      </c>
      <c r="E35" s="3">
        <f>+D35*86</f>
        <v>6689.9400000000005</v>
      </c>
      <c r="F35" s="3">
        <f>+[32]Main!$N$5-[32]Main!$N$6</f>
        <v>1143.6310000000001</v>
      </c>
      <c r="G35" s="3">
        <f t="shared" si="5"/>
        <v>5546.3090000000002</v>
      </c>
      <c r="H35" s="1" t="s">
        <v>210</v>
      </c>
      <c r="I35" s="27">
        <v>42634</v>
      </c>
    </row>
    <row r="36" spans="2:11" x14ac:dyDescent="0.2">
      <c r="B36" s="4" t="s">
        <v>152</v>
      </c>
      <c r="C36" t="s">
        <v>153</v>
      </c>
      <c r="D36" s="2">
        <v>44</v>
      </c>
      <c r="E36" s="3">
        <f>+D36*141</f>
        <v>6204</v>
      </c>
      <c r="F36" s="3">
        <f>+[33]Main!$M$5-[33]Main!$M$6</f>
        <v>659.4860000000001</v>
      </c>
      <c r="G36" s="3">
        <f t="shared" si="5"/>
        <v>5544.5140000000001</v>
      </c>
      <c r="H36" s="1" t="s">
        <v>210</v>
      </c>
      <c r="I36" s="27">
        <v>42613</v>
      </c>
    </row>
    <row r="37" spans="2:11" x14ac:dyDescent="0.2">
      <c r="B37" s="4" t="s">
        <v>213</v>
      </c>
      <c r="C37" t="s">
        <v>214</v>
      </c>
      <c r="D37" s="1">
        <v>107.56</v>
      </c>
      <c r="E37" s="3">
        <f>+D37*51</f>
        <v>5485.56</v>
      </c>
      <c r="F37" s="3">
        <f>+[34]Main!$K$5-[34]Main!$K$6</f>
        <v>193.79700000000003</v>
      </c>
      <c r="G37" s="3">
        <f t="shared" si="5"/>
        <v>5291.7630000000008</v>
      </c>
      <c r="H37" s="1" t="s">
        <v>210</v>
      </c>
      <c r="I37" s="27">
        <v>42634</v>
      </c>
    </row>
    <row r="38" spans="2:11" x14ac:dyDescent="0.2">
      <c r="B38" s="4" t="s">
        <v>211</v>
      </c>
      <c r="C38" t="s">
        <v>212</v>
      </c>
      <c r="D38" s="1">
        <v>126.58</v>
      </c>
      <c r="E38" s="3">
        <f>+D38*43</f>
        <v>5442.94</v>
      </c>
      <c r="F38" s="3">
        <f>+[35]Main!$O$5-[35]Main!$O$6</f>
        <v>947.7</v>
      </c>
      <c r="G38" s="3">
        <f t="shared" si="5"/>
        <v>4495.24</v>
      </c>
      <c r="H38" s="1" t="s">
        <v>210</v>
      </c>
      <c r="I38" s="27">
        <v>42612</v>
      </c>
      <c r="J38" s="28">
        <v>0.08</v>
      </c>
      <c r="K38" s="28">
        <v>0.38</v>
      </c>
    </row>
    <row r="39" spans="2:11" x14ac:dyDescent="0.2">
      <c r="B39" t="s">
        <v>116</v>
      </c>
      <c r="C39" t="s">
        <v>117</v>
      </c>
      <c r="D39" s="1">
        <v>71.86</v>
      </c>
    </row>
    <row r="40" spans="2:11" x14ac:dyDescent="0.2">
      <c r="B40" t="s">
        <v>284</v>
      </c>
      <c r="C40" t="s">
        <v>285</v>
      </c>
    </row>
    <row r="41" spans="2:11" x14ac:dyDescent="0.2">
      <c r="B41" t="s">
        <v>286</v>
      </c>
      <c r="C41" t="s">
        <v>287</v>
      </c>
    </row>
    <row r="42" spans="2:11" x14ac:dyDescent="0.2">
      <c r="B42" t="s">
        <v>288</v>
      </c>
      <c r="C42" t="s">
        <v>289</v>
      </c>
    </row>
    <row r="43" spans="2:11" x14ac:dyDescent="0.2">
      <c r="B43" t="s">
        <v>290</v>
      </c>
      <c r="C43" t="s">
        <v>291</v>
      </c>
    </row>
    <row r="44" spans="2:11" x14ac:dyDescent="0.2">
      <c r="B44" t="s">
        <v>292</v>
      </c>
      <c r="C44" t="s">
        <v>6148</v>
      </c>
    </row>
    <row r="45" spans="2:11" x14ac:dyDescent="0.2">
      <c r="B45" t="s">
        <v>293</v>
      </c>
      <c r="C45" t="s">
        <v>6130</v>
      </c>
    </row>
    <row r="46" spans="2:11" x14ac:dyDescent="0.2">
      <c r="B46" t="s">
        <v>294</v>
      </c>
      <c r="C46" t="s">
        <v>6132</v>
      </c>
    </row>
    <row r="47" spans="2:11" x14ac:dyDescent="0.2">
      <c r="B47" t="s">
        <v>295</v>
      </c>
      <c r="C47" t="s">
        <v>6125</v>
      </c>
    </row>
    <row r="48" spans="2:11" x14ac:dyDescent="0.2">
      <c r="B48" t="s">
        <v>6241</v>
      </c>
      <c r="C48" t="s">
        <v>6078</v>
      </c>
    </row>
    <row r="49" spans="2:4" x14ac:dyDescent="0.2">
      <c r="B49" t="s">
        <v>296</v>
      </c>
      <c r="C49" t="s">
        <v>6127</v>
      </c>
    </row>
    <row r="50" spans="2:4" x14ac:dyDescent="0.2">
      <c r="B50" t="s">
        <v>92</v>
      </c>
      <c r="C50" t="s">
        <v>97</v>
      </c>
      <c r="D50" s="1">
        <v>51.66</v>
      </c>
    </row>
    <row r="51" spans="2:4" x14ac:dyDescent="0.2">
      <c r="B51" t="s">
        <v>215</v>
      </c>
      <c r="C51" t="s">
        <v>216</v>
      </c>
      <c r="D51" s="2">
        <v>162.80000000000001</v>
      </c>
    </row>
    <row r="52" spans="2:4" x14ac:dyDescent="0.2">
      <c r="B52" t="s">
        <v>155</v>
      </c>
      <c r="C52" t="s">
        <v>156</v>
      </c>
      <c r="D52" s="1">
        <v>770.05</v>
      </c>
    </row>
    <row r="53" spans="2:4" x14ac:dyDescent="0.2">
      <c r="B53" t="s">
        <v>157</v>
      </c>
      <c r="C53" t="s">
        <v>158</v>
      </c>
      <c r="D53" s="2">
        <v>149.19999999999999</v>
      </c>
    </row>
    <row r="54" spans="2:4" x14ac:dyDescent="0.2">
      <c r="B54" t="s">
        <v>6264</v>
      </c>
      <c r="C54" t="s">
        <v>6039</v>
      </c>
      <c r="D54" s="2"/>
    </row>
    <row r="55" spans="2:4" x14ac:dyDescent="0.2">
      <c r="B55" t="s">
        <v>6265</v>
      </c>
      <c r="C55" t="s">
        <v>6034</v>
      </c>
      <c r="D55" s="2"/>
    </row>
    <row r="56" spans="2:4" x14ac:dyDescent="0.2">
      <c r="B56" t="s">
        <v>6267</v>
      </c>
      <c r="C56" t="s">
        <v>6017</v>
      </c>
      <c r="D56" s="2"/>
    </row>
    <row r="57" spans="2:4" x14ac:dyDescent="0.2">
      <c r="B57" t="s">
        <v>6268</v>
      </c>
      <c r="C57" t="s">
        <v>6015</v>
      </c>
      <c r="D57" s="2"/>
    </row>
    <row r="58" spans="2:4" x14ac:dyDescent="0.2">
      <c r="B58" t="s">
        <v>219</v>
      </c>
      <c r="C58" t="s">
        <v>220</v>
      </c>
      <c r="D58" s="2">
        <v>3.46</v>
      </c>
    </row>
    <row r="59" spans="2:4" x14ac:dyDescent="0.2">
      <c r="B59" t="s">
        <v>221</v>
      </c>
      <c r="C59" t="s">
        <v>222</v>
      </c>
      <c r="D59" s="2">
        <v>10.199999999999999</v>
      </c>
    </row>
    <row r="60" spans="2:4" x14ac:dyDescent="0.2">
      <c r="B60" t="s">
        <v>223</v>
      </c>
      <c r="C60" t="s">
        <v>226</v>
      </c>
      <c r="D60" s="2">
        <v>21.87</v>
      </c>
    </row>
    <row r="61" spans="2:4" x14ac:dyDescent="0.2">
      <c r="B61" t="s">
        <v>217</v>
      </c>
      <c r="C61" t="s">
        <v>218</v>
      </c>
      <c r="D61" s="2">
        <v>38.76</v>
      </c>
    </row>
    <row r="62" spans="2:4" x14ac:dyDescent="0.2">
      <c r="B62" t="s">
        <v>192</v>
      </c>
      <c r="C62" t="s">
        <v>193</v>
      </c>
      <c r="D62" s="2">
        <v>9.67</v>
      </c>
    </row>
    <row r="63" spans="2:4" x14ac:dyDescent="0.2">
      <c r="B63" t="s">
        <v>6259</v>
      </c>
      <c r="C63" t="s">
        <v>6053</v>
      </c>
      <c r="D63" s="2"/>
    </row>
    <row r="64" spans="2:4" x14ac:dyDescent="0.2">
      <c r="B64" t="s">
        <v>194</v>
      </c>
      <c r="C64" t="s">
        <v>195</v>
      </c>
      <c r="D64" s="2">
        <v>5.0999999999999996</v>
      </c>
    </row>
    <row r="65" spans="2:9" x14ac:dyDescent="0.2">
      <c r="B65" t="s">
        <v>188</v>
      </c>
      <c r="C65" t="s">
        <v>189</v>
      </c>
      <c r="D65" s="2">
        <v>23.63</v>
      </c>
    </row>
    <row r="66" spans="2:9" x14ac:dyDescent="0.2">
      <c r="B66" t="s">
        <v>196</v>
      </c>
      <c r="C66" t="s">
        <v>200</v>
      </c>
      <c r="D66" s="2">
        <v>11.4</v>
      </c>
    </row>
    <row r="67" spans="2:9" x14ac:dyDescent="0.2">
      <c r="B67" t="s">
        <v>272</v>
      </c>
      <c r="C67" t="s">
        <v>273</v>
      </c>
      <c r="D67" s="2">
        <v>29.78</v>
      </c>
    </row>
    <row r="68" spans="2:9" x14ac:dyDescent="0.2">
      <c r="B68" t="s">
        <v>197</v>
      </c>
      <c r="C68" t="s">
        <v>207</v>
      </c>
      <c r="D68" s="2">
        <v>8.09</v>
      </c>
    </row>
    <row r="69" spans="2:9" x14ac:dyDescent="0.2">
      <c r="B69" t="s">
        <v>198</v>
      </c>
      <c r="C69" t="s">
        <v>199</v>
      </c>
      <c r="D69" s="2">
        <v>15.86</v>
      </c>
    </row>
    <row r="70" spans="2:9" x14ac:dyDescent="0.2">
      <c r="B70" t="s">
        <v>104</v>
      </c>
      <c r="C70" t="s">
        <v>105</v>
      </c>
      <c r="D70" s="1">
        <v>5.38</v>
      </c>
    </row>
    <row r="71" spans="2:9" x14ac:dyDescent="0.2">
      <c r="B71" s="4" t="s">
        <v>167</v>
      </c>
      <c r="C71" t="s">
        <v>168</v>
      </c>
      <c r="D71" s="3">
        <v>1429</v>
      </c>
    </row>
    <row r="72" spans="2:9" x14ac:dyDescent="0.2">
      <c r="B72" t="s">
        <v>128</v>
      </c>
      <c r="C72" t="s">
        <v>129</v>
      </c>
      <c r="D72" s="1">
        <v>30.16</v>
      </c>
    </row>
    <row r="73" spans="2:9" x14ac:dyDescent="0.2">
      <c r="B73" t="s">
        <v>108</v>
      </c>
      <c r="C73" t="s">
        <v>109</v>
      </c>
      <c r="D73" s="1">
        <v>15.14</v>
      </c>
    </row>
    <row r="74" spans="2:9" x14ac:dyDescent="0.2">
      <c r="B74" t="s">
        <v>110</v>
      </c>
      <c r="C74" t="s">
        <v>111</v>
      </c>
      <c r="D74" s="1">
        <v>16.95</v>
      </c>
    </row>
    <row r="75" spans="2:9" x14ac:dyDescent="0.2">
      <c r="B75" s="4" t="s">
        <v>118</v>
      </c>
      <c r="C75" t="s">
        <v>119</v>
      </c>
      <c r="D75" s="1">
        <v>33.97</v>
      </c>
      <c r="E75" s="3">
        <f>+D75*51*Portfolio!$Q$23</f>
        <v>1334.0019</v>
      </c>
      <c r="F75" s="3">
        <f>([36]Main!$M$5-[36]Main!$M$6)</f>
        <v>-3127.5819999999999</v>
      </c>
      <c r="G75" s="3">
        <f>E75-F75</f>
        <v>4461.5838999999996</v>
      </c>
      <c r="H75" s="1" t="s">
        <v>37</v>
      </c>
    </row>
    <row r="76" spans="2:9" x14ac:dyDescent="0.2">
      <c r="B76" s="4" t="s">
        <v>102</v>
      </c>
      <c r="C76" t="s">
        <v>103</v>
      </c>
      <c r="D76" s="2">
        <v>18</v>
      </c>
      <c r="E76" s="3">
        <f>+D76*160</f>
        <v>2880</v>
      </c>
      <c r="F76" s="3">
        <f>+[37]Main!$K$5-[37]Main!$K$6</f>
        <v>-751.54899999999975</v>
      </c>
      <c r="G76" s="3">
        <f>+E76-F76</f>
        <v>3631.549</v>
      </c>
      <c r="H76" s="1" t="s">
        <v>37</v>
      </c>
      <c r="I76" s="27">
        <v>42531</v>
      </c>
    </row>
    <row r="77" spans="2:9" x14ac:dyDescent="0.2">
      <c r="B77" s="4" t="s">
        <v>161</v>
      </c>
      <c r="C77" t="s">
        <v>162</v>
      </c>
      <c r="D77" s="1">
        <v>141.77000000000001</v>
      </c>
      <c r="E77" s="3">
        <f>+D77*25</f>
        <v>3544.2500000000005</v>
      </c>
      <c r="F77" s="3">
        <f>+[38]Main!$L$5-[38]Main!$L$6</f>
        <v>556.86</v>
      </c>
      <c r="G77" s="3">
        <f>+E77-F77</f>
        <v>2987.3900000000003</v>
      </c>
      <c r="H77" s="1" t="s">
        <v>37</v>
      </c>
      <c r="I77" s="27">
        <v>42531</v>
      </c>
    </row>
    <row r="78" spans="2:9" x14ac:dyDescent="0.2">
      <c r="B78" s="4" t="s">
        <v>147</v>
      </c>
      <c r="C78" t="s">
        <v>148</v>
      </c>
      <c r="D78" s="2">
        <v>1.86</v>
      </c>
      <c r="E78" s="3">
        <f>+D78*10364/Portfolio!$Q$24</f>
        <v>2480.9575289575291</v>
      </c>
      <c r="F78" s="3">
        <f>([39]Main!$C$5-[39]Main!$C$6)/Portfolio!$Q$24</f>
        <v>544.83526383526385</v>
      </c>
      <c r="G78" s="3">
        <f>E78-F78</f>
        <v>1936.1222651222652</v>
      </c>
      <c r="H78" s="1" t="s">
        <v>35</v>
      </c>
    </row>
    <row r="79" spans="2:9" x14ac:dyDescent="0.2">
      <c r="B79" s="4" t="s">
        <v>190</v>
      </c>
      <c r="C79" t="s">
        <v>191</v>
      </c>
      <c r="D79" s="2">
        <v>54.99</v>
      </c>
      <c r="E79" s="3">
        <f>+D79*39.02</f>
        <v>2145.7098000000001</v>
      </c>
      <c r="F79" s="3">
        <f>+[40]Main!$L$5-[40]Main!$L$6</f>
        <v>490.32400000000001</v>
      </c>
      <c r="G79" s="3">
        <f>+E79-F79</f>
        <v>1655.3858</v>
      </c>
      <c r="H79" s="1" t="s">
        <v>37</v>
      </c>
      <c r="I79" s="27">
        <v>42538</v>
      </c>
    </row>
    <row r="80" spans="2:9" x14ac:dyDescent="0.2">
      <c r="B80" t="s">
        <v>122</v>
      </c>
      <c r="C80" t="s">
        <v>123</v>
      </c>
      <c r="D80" s="1">
        <v>2.85</v>
      </c>
    </row>
    <row r="81" spans="2:4" x14ac:dyDescent="0.2">
      <c r="B81" t="s">
        <v>6249</v>
      </c>
      <c r="C81" t="s">
        <v>5967</v>
      </c>
    </row>
    <row r="82" spans="2:4" x14ac:dyDescent="0.2">
      <c r="B82" t="s">
        <v>132</v>
      </c>
      <c r="C82" t="s">
        <v>142</v>
      </c>
      <c r="D82" s="1">
        <v>4.99</v>
      </c>
    </row>
    <row r="83" spans="2:4" x14ac:dyDescent="0.2">
      <c r="B83" t="s">
        <v>184</v>
      </c>
      <c r="C83" t="s">
        <v>185</v>
      </c>
      <c r="D83" s="1">
        <v>36.54</v>
      </c>
    </row>
    <row r="84" spans="2:4" x14ac:dyDescent="0.2">
      <c r="B84" t="s">
        <v>232</v>
      </c>
      <c r="C84" t="s">
        <v>233</v>
      </c>
    </row>
    <row r="85" spans="2:4" x14ac:dyDescent="0.2">
      <c r="B85" t="s">
        <v>234</v>
      </c>
      <c r="C85" t="s">
        <v>235</v>
      </c>
    </row>
    <row r="86" spans="2:4" x14ac:dyDescent="0.2">
      <c r="B86" t="s">
        <v>236</v>
      </c>
      <c r="C86" t="s">
        <v>237</v>
      </c>
    </row>
    <row r="87" spans="2:4" x14ac:dyDescent="0.2">
      <c r="B87" t="s">
        <v>274</v>
      </c>
      <c r="C87" t="s">
        <v>275</v>
      </c>
    </row>
    <row r="88" spans="2:4" x14ac:dyDescent="0.2">
      <c r="B88" t="s">
        <v>276</v>
      </c>
      <c r="C88" t="s">
        <v>277</v>
      </c>
    </row>
    <row r="89" spans="2:4" x14ac:dyDescent="0.2">
      <c r="B89" t="s">
        <v>305</v>
      </c>
      <c r="C89" t="s">
        <v>306</v>
      </c>
    </row>
    <row r="90" spans="2:4" x14ac:dyDescent="0.2">
      <c r="B90" t="s">
        <v>307</v>
      </c>
      <c r="C90" t="s">
        <v>308</v>
      </c>
    </row>
    <row r="91" spans="2:4" x14ac:dyDescent="0.2">
      <c r="B91" t="s">
        <v>311</v>
      </c>
      <c r="C91" t="s">
        <v>312</v>
      </c>
    </row>
    <row r="92" spans="2:4" x14ac:dyDescent="0.2">
      <c r="B92" t="s">
        <v>313</v>
      </c>
      <c r="C92" t="s">
        <v>314</v>
      </c>
    </row>
    <row r="93" spans="2:4" x14ac:dyDescent="0.2">
      <c r="B93" t="s">
        <v>6245</v>
      </c>
      <c r="C93" t="s">
        <v>6068</v>
      </c>
    </row>
    <row r="94" spans="2:4" x14ac:dyDescent="0.2">
      <c r="B94" t="s">
        <v>317</v>
      </c>
      <c r="C94" t="s">
        <v>318</v>
      </c>
    </row>
    <row r="95" spans="2:4" x14ac:dyDescent="0.2">
      <c r="B95" t="s">
        <v>315</v>
      </c>
      <c r="C95" t="s">
        <v>316</v>
      </c>
    </row>
    <row r="96" spans="2:4" x14ac:dyDescent="0.2">
      <c r="B96" t="s">
        <v>309</v>
      </c>
      <c r="C96" t="s">
        <v>310</v>
      </c>
    </row>
    <row r="97" spans="2:3" x14ac:dyDescent="0.2">
      <c r="B97" t="s">
        <v>180</v>
      </c>
      <c r="C97" t="s">
        <v>181</v>
      </c>
    </row>
    <row r="98" spans="2:3" x14ac:dyDescent="0.2">
      <c r="B98" t="s">
        <v>6246</v>
      </c>
      <c r="C98" t="s">
        <v>6057</v>
      </c>
    </row>
    <row r="99" spans="2:3" x14ac:dyDescent="0.2">
      <c r="B99" t="s">
        <v>238</v>
      </c>
      <c r="C99" t="s">
        <v>239</v>
      </c>
    </row>
    <row r="100" spans="2:3" x14ac:dyDescent="0.2">
      <c r="B100" t="s">
        <v>278</v>
      </c>
      <c r="C100" t="s">
        <v>279</v>
      </c>
    </row>
    <row r="101" spans="2:3" x14ac:dyDescent="0.2">
      <c r="B101" t="s">
        <v>240</v>
      </c>
      <c r="C101" t="s">
        <v>241</v>
      </c>
    </row>
    <row r="102" spans="2:3" x14ac:dyDescent="0.2">
      <c r="B102" t="s">
        <v>301</v>
      </c>
      <c r="C102" t="s">
        <v>302</v>
      </c>
    </row>
    <row r="103" spans="2:3" x14ac:dyDescent="0.2">
      <c r="B103" t="s">
        <v>303</v>
      </c>
      <c r="C103" t="s">
        <v>304</v>
      </c>
    </row>
    <row r="104" spans="2:3" x14ac:dyDescent="0.2">
      <c r="B104" t="s">
        <v>299</v>
      </c>
      <c r="C104" t="s">
        <v>300</v>
      </c>
    </row>
    <row r="105" spans="2:3" x14ac:dyDescent="0.2">
      <c r="B105" t="s">
        <v>280</v>
      </c>
      <c r="C105" t="s">
        <v>281</v>
      </c>
    </row>
    <row r="106" spans="2:3" x14ac:dyDescent="0.2">
      <c r="B106" t="s">
        <v>297</v>
      </c>
      <c r="C106" t="s">
        <v>298</v>
      </c>
    </row>
    <row r="107" spans="2:3" x14ac:dyDescent="0.2">
      <c r="B107" t="s">
        <v>282</v>
      </c>
      <c r="C107" t="s">
        <v>283</v>
      </c>
    </row>
    <row r="108" spans="2:3" x14ac:dyDescent="0.2">
      <c r="B108" t="s">
        <v>242</v>
      </c>
      <c r="C108" t="s">
        <v>243</v>
      </c>
    </row>
    <row r="109" spans="2:3" x14ac:dyDescent="0.2">
      <c r="B109" t="s">
        <v>244</v>
      </c>
      <c r="C109" t="s">
        <v>245</v>
      </c>
    </row>
    <row r="110" spans="2:3" x14ac:dyDescent="0.2">
      <c r="B110" t="s">
        <v>246</v>
      </c>
      <c r="C110" t="s">
        <v>247</v>
      </c>
    </row>
    <row r="111" spans="2:3" x14ac:dyDescent="0.2">
      <c r="B111" t="s">
        <v>248</v>
      </c>
      <c r="C111" t="s">
        <v>249</v>
      </c>
    </row>
    <row r="112" spans="2:3" x14ac:dyDescent="0.2">
      <c r="B112" t="s">
        <v>250</v>
      </c>
      <c r="C112" t="s">
        <v>251</v>
      </c>
    </row>
    <row r="113" spans="2:4" x14ac:dyDescent="0.2">
      <c r="B113" t="s">
        <v>252</v>
      </c>
      <c r="C113" t="s">
        <v>253</v>
      </c>
    </row>
    <row r="114" spans="2:4" x14ac:dyDescent="0.2">
      <c r="B114" t="s">
        <v>254</v>
      </c>
      <c r="C114" t="s">
        <v>255</v>
      </c>
    </row>
    <row r="115" spans="2:4" x14ac:dyDescent="0.2">
      <c r="B115" t="s">
        <v>256</v>
      </c>
      <c r="C115" t="s">
        <v>257</v>
      </c>
    </row>
    <row r="116" spans="2:4" x14ac:dyDescent="0.2">
      <c r="B116" t="s">
        <v>258</v>
      </c>
      <c r="C116" t="s">
        <v>259</v>
      </c>
    </row>
    <row r="117" spans="2:4" x14ac:dyDescent="0.2">
      <c r="B117" t="s">
        <v>260</v>
      </c>
      <c r="C117" t="s">
        <v>261</v>
      </c>
    </row>
    <row r="118" spans="2:4" x14ac:dyDescent="0.2">
      <c r="B118" t="s">
        <v>262</v>
      </c>
      <c r="C118" t="s">
        <v>263</v>
      </c>
    </row>
    <row r="119" spans="2:4" x14ac:dyDescent="0.2">
      <c r="B119" t="s">
        <v>270</v>
      </c>
      <c r="C119" t="s">
        <v>271</v>
      </c>
    </row>
    <row r="120" spans="2:4" x14ac:dyDescent="0.2">
      <c r="B120" t="s">
        <v>264</v>
      </c>
      <c r="C120" t="s">
        <v>265</v>
      </c>
    </row>
    <row r="121" spans="2:4" x14ac:dyDescent="0.2">
      <c r="B121" t="s">
        <v>266</v>
      </c>
      <c r="C121" t="s">
        <v>267</v>
      </c>
    </row>
    <row r="122" spans="2:4" x14ac:dyDescent="0.2">
      <c r="B122" t="s">
        <v>268</v>
      </c>
      <c r="C122" t="s">
        <v>269</v>
      </c>
    </row>
    <row r="123" spans="2:4" x14ac:dyDescent="0.2">
      <c r="B123" t="s">
        <v>203</v>
      </c>
      <c r="C123" t="s">
        <v>204</v>
      </c>
      <c r="D123" s="1">
        <v>0.53</v>
      </c>
    </row>
    <row r="124" spans="2:4" x14ac:dyDescent="0.2">
      <c r="B124" t="s">
        <v>182</v>
      </c>
      <c r="C124" t="s">
        <v>183</v>
      </c>
      <c r="D124" s="1">
        <v>23.48</v>
      </c>
    </row>
    <row r="125" spans="2:4" x14ac:dyDescent="0.2">
      <c r="B125" t="s">
        <v>133</v>
      </c>
      <c r="C125" t="s">
        <v>141</v>
      </c>
      <c r="D125" s="1">
        <v>0.27</v>
      </c>
    </row>
    <row r="126" spans="2:4" x14ac:dyDescent="0.2">
      <c r="B126" t="s">
        <v>134</v>
      </c>
      <c r="C126" t="s">
        <v>140</v>
      </c>
      <c r="D126" s="1">
        <v>3.71</v>
      </c>
    </row>
    <row r="127" spans="2:4" x14ac:dyDescent="0.2">
      <c r="B127" s="4" t="s">
        <v>106</v>
      </c>
      <c r="C127" t="s">
        <v>107</v>
      </c>
      <c r="D127" s="1">
        <v>1.82</v>
      </c>
    </row>
    <row r="128" spans="2:4" x14ac:dyDescent="0.2">
      <c r="B128" t="s">
        <v>135</v>
      </c>
      <c r="C128" t="s">
        <v>227</v>
      </c>
    </row>
    <row r="129" spans="2:4" x14ac:dyDescent="0.2">
      <c r="B129" t="s">
        <v>201</v>
      </c>
      <c r="C129" t="s">
        <v>202</v>
      </c>
      <c r="D129" s="1">
        <v>25.46</v>
      </c>
    </row>
    <row r="130" spans="2:4" x14ac:dyDescent="0.2">
      <c r="B130" t="s">
        <v>136</v>
      </c>
      <c r="C130" t="s">
        <v>137</v>
      </c>
      <c r="D130" s="1">
        <v>0.85</v>
      </c>
    </row>
    <row r="131" spans="2:4" x14ac:dyDescent="0.2">
      <c r="B131" t="s">
        <v>138</v>
      </c>
      <c r="C131" t="s">
        <v>139</v>
      </c>
      <c r="D131" s="1">
        <v>6.78</v>
      </c>
    </row>
    <row r="132" spans="2:4" x14ac:dyDescent="0.2">
      <c r="B132" t="s">
        <v>143</v>
      </c>
      <c r="C132" t="s">
        <v>144</v>
      </c>
      <c r="D132" s="1">
        <v>0.59</v>
      </c>
    </row>
    <row r="133" spans="2:4" x14ac:dyDescent="0.2">
      <c r="B133" t="s">
        <v>145</v>
      </c>
      <c r="C133" t="s">
        <v>146</v>
      </c>
      <c r="D133" s="1">
        <v>20.39</v>
      </c>
    </row>
    <row r="134" spans="2:4" x14ac:dyDescent="0.2">
      <c r="B134" t="s">
        <v>149</v>
      </c>
      <c r="C134" t="s">
        <v>150</v>
      </c>
      <c r="D134" s="1">
        <v>16.350000000000001</v>
      </c>
    </row>
    <row r="135" spans="2:4" x14ac:dyDescent="0.2">
      <c r="B135" t="s">
        <v>159</v>
      </c>
      <c r="C135" t="s">
        <v>228</v>
      </c>
      <c r="D135" s="2">
        <v>127</v>
      </c>
    </row>
    <row r="136" spans="2:4" x14ac:dyDescent="0.2">
      <c r="B136" t="s">
        <v>160</v>
      </c>
      <c r="C136" t="s">
        <v>229</v>
      </c>
      <c r="D136" s="2">
        <v>245</v>
      </c>
    </row>
    <row r="137" spans="2:4" x14ac:dyDescent="0.2">
      <c r="B137" t="s">
        <v>166</v>
      </c>
      <c r="C137" t="s">
        <v>230</v>
      </c>
      <c r="D137" s="1">
        <v>1.32</v>
      </c>
    </row>
    <row r="138" spans="2:4" x14ac:dyDescent="0.2">
      <c r="B138" t="s">
        <v>169</v>
      </c>
      <c r="C138" t="s">
        <v>231</v>
      </c>
      <c r="D138" s="1">
        <v>52.65</v>
      </c>
    </row>
    <row r="139" spans="2:4" x14ac:dyDescent="0.2">
      <c r="B139" t="s">
        <v>170</v>
      </c>
      <c r="C139" t="s">
        <v>171</v>
      </c>
      <c r="D139" s="1">
        <v>55.32</v>
      </c>
    </row>
    <row r="140" spans="2:4" x14ac:dyDescent="0.2">
      <c r="B140" t="s">
        <v>172</v>
      </c>
      <c r="C140" t="s">
        <v>173</v>
      </c>
      <c r="D140" s="1">
        <v>2.75</v>
      </c>
    </row>
    <row r="141" spans="2:4" x14ac:dyDescent="0.2">
      <c r="B141" t="s">
        <v>176</v>
      </c>
      <c r="C141" t="s">
        <v>177</v>
      </c>
      <c r="D141" s="1">
        <v>4.91</v>
      </c>
    </row>
    <row r="142" spans="2:4" x14ac:dyDescent="0.2">
      <c r="B142" t="s">
        <v>178</v>
      </c>
      <c r="C142" t="s">
        <v>179</v>
      </c>
      <c r="D142" s="1">
        <v>1.48</v>
      </c>
    </row>
    <row r="143" spans="2:4" x14ac:dyDescent="0.2">
      <c r="B143" t="s">
        <v>205</v>
      </c>
      <c r="C143" t="s">
        <v>206</v>
      </c>
    </row>
    <row r="144" spans="2:4" x14ac:dyDescent="0.2">
      <c r="B144" t="s">
        <v>327</v>
      </c>
      <c r="C144" t="s">
        <v>328</v>
      </c>
    </row>
    <row r="145" spans="2:3" x14ac:dyDescent="0.2">
      <c r="B145" t="s">
        <v>325</v>
      </c>
      <c r="C145" t="s">
        <v>326</v>
      </c>
    </row>
  </sheetData>
  <hyperlinks>
    <hyperlink ref="B11" r:id="rId1"/>
    <hyperlink ref="B5" r:id="rId2"/>
    <hyperlink ref="B12" r:id="rId3"/>
    <hyperlink ref="B3" r:id="rId4"/>
    <hyperlink ref="B4" r:id="rId5"/>
    <hyperlink ref="B16" r:id="rId6"/>
    <hyperlink ref="B7" r:id="rId7"/>
    <hyperlink ref="B75" r:id="rId8"/>
    <hyperlink ref="B19" r:id="rId9"/>
    <hyperlink ref="B18" r:id="rId10"/>
    <hyperlink ref="B9" r:id="rId11"/>
    <hyperlink ref="B21" r:id="rId12"/>
    <hyperlink ref="B6" r:id="rId13"/>
    <hyperlink ref="B23" r:id="rId14"/>
    <hyperlink ref="B13" r:id="rId15"/>
    <hyperlink ref="B78" r:id="rId16"/>
    <hyperlink ref="B25" r:id="rId17"/>
    <hyperlink ref="B8" r:id="rId18"/>
    <hyperlink ref="B14" r:id="rId19"/>
    <hyperlink ref="B22" r:id="rId20"/>
    <hyperlink ref="B127" r:id="rId21"/>
    <hyperlink ref="B31" r:id="rId22"/>
    <hyperlink ref="B24" r:id="rId23"/>
    <hyperlink ref="B71" r:id="rId24"/>
    <hyperlink ref="B10" r:id="rId25"/>
    <hyperlink ref="B30" r:id="rId26"/>
    <hyperlink ref="B77" r:id="rId27"/>
    <hyperlink ref="B76" r:id="rId28"/>
    <hyperlink ref="B79" r:id="rId29"/>
    <hyperlink ref="B28" r:id="rId30"/>
    <hyperlink ref="B32" r:id="rId31"/>
    <hyperlink ref="B29" r:id="rId32"/>
    <hyperlink ref="B26" r:id="rId33"/>
    <hyperlink ref="B38" r:id="rId34"/>
    <hyperlink ref="B36" r:id="rId35"/>
    <hyperlink ref="B34" r:id="rId36"/>
    <hyperlink ref="B35" r:id="rId37"/>
    <hyperlink ref="B37" r:id="rId38"/>
    <hyperlink ref="B17" r:id="rId39"/>
    <hyperlink ref="B20" r:id="rId40"/>
    <hyperlink ref="B33" r:id="rId41"/>
    <hyperlink ref="B15" r:id="rId42"/>
  </hyperlinks>
  <pageMargins left="0.7" right="0.7" top="0.75" bottom="0.75" header="0.3" footer="0.3"/>
  <pageSetup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2.75" x14ac:dyDescent="0.2"/>
  <cols>
    <col min="1" max="1" width="7.42578125" bestFit="1" customWidth="1"/>
  </cols>
  <sheetData>
    <row r="1" spans="1:3" x14ac:dyDescent="0.2">
      <c r="A1" s="4" t="s">
        <v>6185</v>
      </c>
    </row>
    <row r="3" spans="1:3" x14ac:dyDescent="0.2">
      <c r="B3" t="s">
        <v>46</v>
      </c>
      <c r="C3" s="25">
        <v>104.47</v>
      </c>
    </row>
    <row r="4" spans="1:3" x14ac:dyDescent="0.2">
      <c r="B4" t="s">
        <v>47</v>
      </c>
      <c r="C4">
        <v>1.2165999999999999</v>
      </c>
    </row>
    <row r="5" spans="1:3" x14ac:dyDescent="0.2">
      <c r="B5" t="s">
        <v>45</v>
      </c>
      <c r="C5">
        <v>1.1006</v>
      </c>
    </row>
  </sheetData>
  <hyperlinks>
    <hyperlink ref="A1" location="Pharma!A1" display="Pharm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3" sqref="B3"/>
    </sheetView>
  </sheetViews>
  <sheetFormatPr defaultRowHeight="12.75" x14ac:dyDescent="0.2"/>
  <sheetData>
    <row r="2" spans="2:3" x14ac:dyDescent="0.2">
      <c r="B2" t="s">
        <v>6288</v>
      </c>
      <c r="C2" t="s">
        <v>6287</v>
      </c>
    </row>
    <row r="3" spans="2:3" x14ac:dyDescent="0.2">
      <c r="B3" t="s">
        <v>13</v>
      </c>
      <c r="C3" t="s">
        <v>6286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2.75" x14ac:dyDescent="0.2"/>
  <cols>
    <col min="1" max="1" width="9.140625" style="29"/>
    <col min="2" max="2" width="21.42578125" style="29" bestFit="1" customWidth="1"/>
    <col min="3" max="3" width="22.5703125" style="29" bestFit="1" customWidth="1"/>
    <col min="4" max="4" width="16.85546875" style="29" customWidth="1"/>
    <col min="5" max="5" width="12" style="31" bestFit="1" customWidth="1"/>
    <col min="6" max="16384" width="9.140625" style="29"/>
  </cols>
  <sheetData>
    <row r="2" spans="2:9" x14ac:dyDescent="0.2">
      <c r="B2" s="29" t="s">
        <v>19</v>
      </c>
      <c r="C2" s="29" t="s">
        <v>6209</v>
      </c>
      <c r="D2" s="29">
        <v>323259170816</v>
      </c>
      <c r="E2" s="31">
        <v>118.91000366210901</v>
      </c>
      <c r="F2" s="29" t="s">
        <v>6185</v>
      </c>
      <c r="H2" s="29">
        <f>COUNT(D2:D2971)</f>
        <v>2970</v>
      </c>
      <c r="I2" s="29" t="s">
        <v>6253</v>
      </c>
    </row>
    <row r="3" spans="2:9" x14ac:dyDescent="0.2">
      <c r="B3" s="29" t="s">
        <v>20</v>
      </c>
      <c r="C3" s="29" t="s">
        <v>6208</v>
      </c>
      <c r="D3" s="29">
        <v>215324409856</v>
      </c>
      <c r="E3" s="31">
        <v>249.46237182617199</v>
      </c>
      <c r="F3" s="29" t="s">
        <v>6185</v>
      </c>
      <c r="H3" s="29">
        <f>COUNT(D2:D89)</f>
        <v>88</v>
      </c>
      <c r="I3" s="29" t="s">
        <v>6254</v>
      </c>
    </row>
    <row r="4" spans="2:9" x14ac:dyDescent="0.2">
      <c r="B4" s="29" t="s">
        <v>21</v>
      </c>
      <c r="C4" s="29" t="s">
        <v>6207</v>
      </c>
      <c r="D4" s="29">
        <v>212402159616</v>
      </c>
      <c r="E4" s="31">
        <v>80.8499755859375</v>
      </c>
      <c r="F4" s="29" t="s">
        <v>6185</v>
      </c>
      <c r="H4" s="29">
        <f>COUNT(D2:D559)</f>
        <v>558</v>
      </c>
      <c r="I4" s="29" t="s">
        <v>6255</v>
      </c>
    </row>
    <row r="5" spans="2:9" x14ac:dyDescent="0.2">
      <c r="B5" s="29" t="s">
        <v>26</v>
      </c>
      <c r="C5" s="29" t="s">
        <v>6206</v>
      </c>
      <c r="D5" s="29">
        <v>206390493184</v>
      </c>
      <c r="E5" s="31">
        <v>34.279998779296903</v>
      </c>
      <c r="F5" s="29" t="s">
        <v>6185</v>
      </c>
      <c r="H5" s="29">
        <f>COUNT(D2:D1503)</f>
        <v>1502</v>
      </c>
      <c r="I5" s="29" t="s">
        <v>6256</v>
      </c>
    </row>
    <row r="6" spans="2:9" x14ac:dyDescent="0.2">
      <c r="B6" s="29" t="s">
        <v>28</v>
      </c>
      <c r="C6" s="29" t="s">
        <v>6205</v>
      </c>
      <c r="D6" s="29">
        <v>172521340928</v>
      </c>
      <c r="E6" s="31">
        <v>62.700000762939503</v>
      </c>
      <c r="F6" s="29" t="s">
        <v>6185</v>
      </c>
    </row>
    <row r="7" spans="2:9" x14ac:dyDescent="0.2">
      <c r="B7" s="29" t="s">
        <v>320</v>
      </c>
      <c r="C7" s="29" t="s">
        <v>6204</v>
      </c>
      <c r="D7" s="29">
        <v>132172881920</v>
      </c>
      <c r="E7" s="31">
        <v>139.91000366210901</v>
      </c>
      <c r="F7" s="29" t="s">
        <v>6203</v>
      </c>
    </row>
    <row r="8" spans="2:9" x14ac:dyDescent="0.2">
      <c r="B8" s="29" t="s">
        <v>24</v>
      </c>
      <c r="C8" s="29" t="s">
        <v>6202</v>
      </c>
      <c r="D8" s="29">
        <v>129264377856</v>
      </c>
      <c r="E8" s="31">
        <v>173.85000610351599</v>
      </c>
      <c r="F8" s="29" t="s">
        <v>6185</v>
      </c>
    </row>
    <row r="9" spans="2:9" x14ac:dyDescent="0.2">
      <c r="B9" s="29" t="s">
        <v>322</v>
      </c>
      <c r="C9" s="29" t="s">
        <v>6201</v>
      </c>
      <c r="D9" s="29">
        <v>119606525952</v>
      </c>
      <c r="E9" s="31">
        <v>87.139999389648395</v>
      </c>
      <c r="F9" s="29" t="s">
        <v>6183</v>
      </c>
    </row>
    <row r="10" spans="2:9" x14ac:dyDescent="0.2">
      <c r="B10" s="29" t="s">
        <v>121</v>
      </c>
      <c r="C10" s="29" t="s">
        <v>6200</v>
      </c>
      <c r="D10" s="29">
        <v>117446262784</v>
      </c>
      <c r="E10" s="31">
        <v>46.057361602783203</v>
      </c>
      <c r="F10" s="29" t="s">
        <v>6185</v>
      </c>
    </row>
    <row r="11" spans="2:9" x14ac:dyDescent="0.2">
      <c r="B11" s="29" t="s">
        <v>36</v>
      </c>
      <c r="C11" s="29" t="s">
        <v>6199</v>
      </c>
      <c r="D11" s="29">
        <v>107604951040</v>
      </c>
      <c r="E11" s="31">
        <v>81.699996948242202</v>
      </c>
      <c r="F11" s="29" t="s">
        <v>6185</v>
      </c>
    </row>
    <row r="12" spans="2:9" x14ac:dyDescent="0.2">
      <c r="B12" s="29" t="s">
        <v>96</v>
      </c>
      <c r="C12" s="29" t="s">
        <v>6198</v>
      </c>
      <c r="D12" s="29">
        <v>103787003904</v>
      </c>
      <c r="E12" s="31">
        <v>64.099998474121094</v>
      </c>
      <c r="F12" s="29" t="s">
        <v>6185</v>
      </c>
    </row>
    <row r="13" spans="2:9" x14ac:dyDescent="0.2">
      <c r="B13" s="29" t="s">
        <v>23</v>
      </c>
      <c r="C13" s="29" t="s">
        <v>2987</v>
      </c>
      <c r="D13" s="29">
        <v>103098064896</v>
      </c>
      <c r="E13" s="31">
        <v>21.146022796630898</v>
      </c>
      <c r="F13" s="29" t="s">
        <v>6185</v>
      </c>
    </row>
    <row r="14" spans="2:9" x14ac:dyDescent="0.2">
      <c r="B14" s="29" t="s">
        <v>6197</v>
      </c>
      <c r="C14" s="29" t="s">
        <v>6196</v>
      </c>
      <c r="D14" s="29">
        <v>98806587392</v>
      </c>
      <c r="E14" s="31">
        <v>76.651176452636705</v>
      </c>
      <c r="F14" s="29" t="s">
        <v>6185</v>
      </c>
    </row>
    <row r="15" spans="2:9" x14ac:dyDescent="0.2">
      <c r="B15" s="29" t="s">
        <v>27</v>
      </c>
      <c r="C15" s="29" t="s">
        <v>6195</v>
      </c>
      <c r="D15" s="29">
        <v>93634772992</v>
      </c>
      <c r="E15" s="31">
        <v>238.41000366210901</v>
      </c>
      <c r="F15" s="29" t="s">
        <v>6185</v>
      </c>
    </row>
    <row r="16" spans="2:9" x14ac:dyDescent="0.2">
      <c r="B16" s="29" t="s">
        <v>29</v>
      </c>
      <c r="C16" s="29" t="s">
        <v>6194</v>
      </c>
      <c r="D16" s="29">
        <v>93100236800</v>
      </c>
      <c r="E16" s="31">
        <v>55.930000305175803</v>
      </c>
      <c r="F16" s="29" t="s">
        <v>6185</v>
      </c>
    </row>
    <row r="17" spans="2:6" x14ac:dyDescent="0.2">
      <c r="B17" s="29" t="s">
        <v>30</v>
      </c>
      <c r="C17" s="29" t="s">
        <v>6193</v>
      </c>
      <c r="D17" s="29">
        <v>88622071808</v>
      </c>
      <c r="E17" s="31">
        <v>80.870002746582003</v>
      </c>
      <c r="F17" s="29" t="s">
        <v>6185</v>
      </c>
    </row>
    <row r="18" spans="2:6" x14ac:dyDescent="0.2">
      <c r="B18" s="29" t="s">
        <v>39</v>
      </c>
      <c r="C18" s="29" t="s">
        <v>6192</v>
      </c>
      <c r="D18" s="29">
        <v>84813053952</v>
      </c>
      <c r="E18" s="31">
        <v>109.580001831055</v>
      </c>
      <c r="F18" s="29" t="s">
        <v>6185</v>
      </c>
    </row>
    <row r="19" spans="2:6" x14ac:dyDescent="0.2">
      <c r="B19" s="29" t="s">
        <v>6191</v>
      </c>
      <c r="C19" s="29" t="s">
        <v>6190</v>
      </c>
      <c r="D19" s="29">
        <v>83161915392</v>
      </c>
      <c r="E19" s="31">
        <v>65.741485595703097</v>
      </c>
      <c r="F19" s="29" t="s">
        <v>6185</v>
      </c>
    </row>
    <row r="20" spans="2:6" x14ac:dyDescent="0.2">
      <c r="B20" s="29" t="s">
        <v>25</v>
      </c>
      <c r="C20" s="29" t="s">
        <v>6189</v>
      </c>
      <c r="D20" s="29">
        <v>67905523712</v>
      </c>
      <c r="E20" s="31">
        <v>312</v>
      </c>
      <c r="F20" s="29" t="s">
        <v>6185</v>
      </c>
    </row>
    <row r="21" spans="2:6" x14ac:dyDescent="0.2">
      <c r="B21" s="29" t="s">
        <v>6188</v>
      </c>
      <c r="C21" s="29" t="s">
        <v>6187</v>
      </c>
      <c r="D21" s="29">
        <v>61395759104</v>
      </c>
      <c r="E21" s="31">
        <v>68.064369201660199</v>
      </c>
      <c r="F21" s="29" t="s">
        <v>6185</v>
      </c>
    </row>
    <row r="22" spans="2:6" x14ac:dyDescent="0.2">
      <c r="B22" s="29" t="s">
        <v>285</v>
      </c>
      <c r="C22" s="29" t="s">
        <v>6186</v>
      </c>
      <c r="D22" s="29">
        <v>61181210624</v>
      </c>
      <c r="E22" s="31">
        <v>41.919998168945298</v>
      </c>
      <c r="F22" s="29" t="s">
        <v>6185</v>
      </c>
    </row>
    <row r="23" spans="2:6" x14ac:dyDescent="0.2">
      <c r="B23" s="29" t="s">
        <v>324</v>
      </c>
      <c r="C23" s="29" t="s">
        <v>6184</v>
      </c>
      <c r="D23" s="29">
        <v>60832788480</v>
      </c>
      <c r="E23" s="31">
        <v>155.419998168945</v>
      </c>
      <c r="F23" s="29" t="s">
        <v>6183</v>
      </c>
    </row>
    <row r="24" spans="2:6" x14ac:dyDescent="0.2">
      <c r="B24" s="29" t="s">
        <v>6182</v>
      </c>
      <c r="C24" s="29" t="s">
        <v>6181</v>
      </c>
      <c r="D24" s="29">
        <v>46916780032</v>
      </c>
      <c r="E24" s="31">
        <v>108.439819335938</v>
      </c>
      <c r="F24" s="29" t="s">
        <v>6185</v>
      </c>
    </row>
    <row r="25" spans="2:6" x14ac:dyDescent="0.2">
      <c r="B25" s="29" t="s">
        <v>6180</v>
      </c>
      <c r="C25" s="29" t="s">
        <v>6179</v>
      </c>
      <c r="D25" s="29">
        <v>46165549056</v>
      </c>
      <c r="E25" s="31">
        <v>50.404132843017599</v>
      </c>
      <c r="F25" s="29" t="s">
        <v>6185</v>
      </c>
    </row>
    <row r="26" spans="2:6" x14ac:dyDescent="0.2">
      <c r="B26" s="29" t="s">
        <v>6178</v>
      </c>
      <c r="C26" s="29" t="s">
        <v>6177</v>
      </c>
      <c r="D26" s="29">
        <v>43667873792</v>
      </c>
      <c r="E26" s="31">
        <v>69.650001525878906</v>
      </c>
      <c r="F26" s="29" t="s">
        <v>6203</v>
      </c>
    </row>
    <row r="27" spans="2:6" x14ac:dyDescent="0.2">
      <c r="B27" s="29" t="s">
        <v>6176</v>
      </c>
      <c r="C27" s="29" t="s">
        <v>6175</v>
      </c>
      <c r="D27" s="29">
        <v>43310645248</v>
      </c>
      <c r="E27" s="31">
        <v>79.242294311523395</v>
      </c>
      <c r="F27" s="29" t="s">
        <v>6183</v>
      </c>
    </row>
    <row r="28" spans="2:6" x14ac:dyDescent="0.2">
      <c r="B28" s="29" t="s">
        <v>6174</v>
      </c>
      <c r="C28" s="29" t="s">
        <v>6173</v>
      </c>
      <c r="D28" s="29">
        <v>43209428992</v>
      </c>
      <c r="E28" s="31">
        <v>116.44000244140599</v>
      </c>
      <c r="F28" s="29" t="s">
        <v>6183</v>
      </c>
    </row>
    <row r="29" spans="2:6" x14ac:dyDescent="0.2">
      <c r="B29" s="29" t="s">
        <v>131</v>
      </c>
      <c r="C29" s="29" t="s">
        <v>6172</v>
      </c>
      <c r="D29" s="29">
        <v>42573725696</v>
      </c>
      <c r="E29" s="31">
        <v>406.51998901367199</v>
      </c>
      <c r="F29" s="29" t="s">
        <v>6185</v>
      </c>
    </row>
    <row r="30" spans="2:6" x14ac:dyDescent="0.2">
      <c r="B30" s="29" t="s">
        <v>6171</v>
      </c>
      <c r="C30" s="29" t="s">
        <v>6170</v>
      </c>
      <c r="D30" s="29">
        <v>40563003392</v>
      </c>
      <c r="E30" s="31">
        <v>116.69000244140599</v>
      </c>
      <c r="F30" s="29" t="s">
        <v>6203</v>
      </c>
    </row>
    <row r="31" spans="2:6" x14ac:dyDescent="0.2">
      <c r="B31" s="29" t="s">
        <v>6169</v>
      </c>
      <c r="C31" s="29" t="s">
        <v>6168</v>
      </c>
      <c r="D31" s="29">
        <v>37954031616</v>
      </c>
      <c r="E31" s="31">
        <v>179.38000488281301</v>
      </c>
      <c r="F31" s="29" t="s">
        <v>6183</v>
      </c>
    </row>
    <row r="32" spans="2:6" x14ac:dyDescent="0.2">
      <c r="B32" s="29" t="s">
        <v>33</v>
      </c>
      <c r="C32" s="29" t="s">
        <v>6167</v>
      </c>
      <c r="D32" s="29">
        <v>37511487488</v>
      </c>
      <c r="E32" s="31">
        <v>47.299442291259801</v>
      </c>
      <c r="F32" s="29" t="s">
        <v>6185</v>
      </c>
    </row>
    <row r="33" spans="2:11" x14ac:dyDescent="0.2">
      <c r="B33" s="29" t="s">
        <v>287</v>
      </c>
      <c r="C33" s="29" t="s">
        <v>6166</v>
      </c>
      <c r="D33" s="29">
        <v>35791290368</v>
      </c>
      <c r="E33" s="31">
        <v>77.991157531738295</v>
      </c>
      <c r="F33" s="29" t="s">
        <v>6185</v>
      </c>
    </row>
    <row r="34" spans="2:11" x14ac:dyDescent="0.2">
      <c r="B34" s="29" t="s">
        <v>168</v>
      </c>
      <c r="C34" s="29" t="s">
        <v>6165</v>
      </c>
      <c r="D34" s="29">
        <v>33901582336</v>
      </c>
      <c r="E34" s="31">
        <v>15.6870527267456</v>
      </c>
      <c r="F34" s="29" t="s">
        <v>6185</v>
      </c>
    </row>
    <row r="35" spans="2:11" x14ac:dyDescent="0.2">
      <c r="B35" s="29" t="s">
        <v>6164</v>
      </c>
      <c r="C35" s="29" t="s">
        <v>6163</v>
      </c>
      <c r="D35" s="29">
        <v>33900613632</v>
      </c>
      <c r="E35" s="31">
        <v>132.55999755859401</v>
      </c>
      <c r="F35" s="29" t="s">
        <v>6203</v>
      </c>
    </row>
    <row r="36" spans="2:11" x14ac:dyDescent="0.2">
      <c r="B36" s="29" t="s">
        <v>6162</v>
      </c>
      <c r="C36" s="29" t="s">
        <v>6161</v>
      </c>
      <c r="D36" s="29">
        <v>33572724736</v>
      </c>
      <c r="E36" s="31">
        <v>128.58999633789099</v>
      </c>
      <c r="F36" s="29" t="s">
        <v>6203</v>
      </c>
    </row>
    <row r="37" spans="2:11" x14ac:dyDescent="0.2">
      <c r="B37" s="29" t="s">
        <v>6160</v>
      </c>
      <c r="C37" s="29" t="s">
        <v>6159</v>
      </c>
      <c r="D37" s="29">
        <v>31991076864</v>
      </c>
      <c r="E37" s="31">
        <v>23.7299995422363</v>
      </c>
      <c r="F37" s="29" t="s">
        <v>6183</v>
      </c>
    </row>
    <row r="38" spans="2:11" x14ac:dyDescent="0.2">
      <c r="B38" s="29" t="s">
        <v>41</v>
      </c>
      <c r="C38" s="29" t="s">
        <v>6158</v>
      </c>
      <c r="D38" s="29">
        <v>29167937536</v>
      </c>
      <c r="E38" s="31">
        <v>130.36000061035199</v>
      </c>
      <c r="F38" s="29" t="s">
        <v>6185</v>
      </c>
    </row>
    <row r="39" spans="2:11" x14ac:dyDescent="0.2">
      <c r="B39" s="29" t="s">
        <v>6157</v>
      </c>
      <c r="C39" s="29" t="s">
        <v>6156</v>
      </c>
      <c r="D39" s="29">
        <v>28493125632</v>
      </c>
      <c r="E39" s="31">
        <v>75.440002441406307</v>
      </c>
      <c r="F39" s="29" t="s">
        <v>6203</v>
      </c>
    </row>
    <row r="40" spans="2:11" x14ac:dyDescent="0.2">
      <c r="B40" s="29" t="s">
        <v>6155</v>
      </c>
      <c r="C40" s="29" t="s">
        <v>6154</v>
      </c>
      <c r="D40" s="29">
        <v>28207777792</v>
      </c>
      <c r="E40" s="31">
        <v>129.33280944824199</v>
      </c>
      <c r="F40" s="29" t="s">
        <v>6183</v>
      </c>
    </row>
    <row r="41" spans="2:11" x14ac:dyDescent="0.2">
      <c r="B41" s="29" t="s">
        <v>156</v>
      </c>
      <c r="C41" s="29" t="s">
        <v>6153</v>
      </c>
      <c r="D41" s="29">
        <v>28083302400</v>
      </c>
      <c r="E41" s="31">
        <v>11.6305274963379</v>
      </c>
      <c r="F41" s="29" t="s">
        <v>6185</v>
      </c>
    </row>
    <row r="42" spans="2:11" x14ac:dyDescent="0.2">
      <c r="B42" s="29" t="s">
        <v>6152</v>
      </c>
      <c r="C42" s="29" t="s">
        <v>6151</v>
      </c>
      <c r="D42" s="29">
        <v>26944817152</v>
      </c>
      <c r="E42" s="31">
        <v>88.59912109375</v>
      </c>
      <c r="F42" s="29" t="s">
        <v>6183</v>
      </c>
    </row>
    <row r="43" spans="2:11" x14ac:dyDescent="0.2">
      <c r="B43" s="29" t="s">
        <v>6150</v>
      </c>
      <c r="C43" s="29" t="s">
        <v>6149</v>
      </c>
      <c r="D43" s="29">
        <v>26862594048</v>
      </c>
      <c r="E43" s="31">
        <v>703.05999755859398</v>
      </c>
      <c r="F43" s="29" t="s">
        <v>6183</v>
      </c>
    </row>
    <row r="44" spans="2:11" x14ac:dyDescent="0.2">
      <c r="B44" s="29" t="s">
        <v>6148</v>
      </c>
      <c r="C44" s="29" t="s">
        <v>6147</v>
      </c>
      <c r="D44" s="29">
        <v>26152366080</v>
      </c>
      <c r="E44" s="31">
        <v>46.723590850830099</v>
      </c>
      <c r="F44" s="29" t="s">
        <v>6185</v>
      </c>
    </row>
    <row r="45" spans="2:11" x14ac:dyDescent="0.2">
      <c r="B45" s="29" t="s">
        <v>6146</v>
      </c>
      <c r="C45" s="29" t="s">
        <v>6145</v>
      </c>
      <c r="D45" s="29">
        <v>26114361344</v>
      </c>
      <c r="E45" s="31">
        <v>175.85000610351599</v>
      </c>
      <c r="F45" s="29" t="s">
        <v>6203</v>
      </c>
    </row>
    <row r="46" spans="2:11" x14ac:dyDescent="0.2">
      <c r="B46" s="29" t="s">
        <v>291</v>
      </c>
      <c r="C46" s="29" t="s">
        <v>6144</v>
      </c>
      <c r="D46" s="29">
        <v>26000242688</v>
      </c>
      <c r="E46" s="31">
        <v>178.44999694824199</v>
      </c>
      <c r="F46" s="29" t="s">
        <v>6183</v>
      </c>
    </row>
    <row r="47" spans="2:11" x14ac:dyDescent="0.2">
      <c r="B47" s="29" t="s">
        <v>6143</v>
      </c>
      <c r="C47" s="29" t="s">
        <v>6142</v>
      </c>
      <c r="D47" s="29">
        <v>25932564480</v>
      </c>
      <c r="E47" s="31">
        <v>47.919998168945298</v>
      </c>
      <c r="F47" s="29" t="s">
        <v>6183</v>
      </c>
    </row>
    <row r="48" spans="2:11" x14ac:dyDescent="0.2">
      <c r="B48" s="29" t="s">
        <v>6141</v>
      </c>
      <c r="C48" s="29" t="s">
        <v>6140</v>
      </c>
      <c r="D48" s="29">
        <v>25277577216</v>
      </c>
      <c r="E48" s="31">
        <v>127.19000244140599</v>
      </c>
      <c r="F48" s="29" t="s">
        <v>6183</v>
      </c>
      <c r="H48" s="29" t="s">
        <v>6099</v>
      </c>
      <c r="I48" s="29" t="s">
        <v>6098</v>
      </c>
      <c r="J48" s="29">
        <v>13563195392</v>
      </c>
      <c r="K48" s="29">
        <v>43.752243041992202</v>
      </c>
    </row>
    <row r="49" spans="2:11" x14ac:dyDescent="0.2">
      <c r="B49" s="29" t="s">
        <v>6139</v>
      </c>
      <c r="C49" s="29" t="s">
        <v>6138</v>
      </c>
      <c r="D49" s="29">
        <v>25166534656</v>
      </c>
      <c r="E49" s="31">
        <v>119.169998168945</v>
      </c>
      <c r="F49" s="29" t="s">
        <v>6183</v>
      </c>
      <c r="H49" s="29" t="s">
        <v>6061</v>
      </c>
      <c r="I49" s="29" t="s">
        <v>6060</v>
      </c>
      <c r="J49" s="29">
        <v>9944543232</v>
      </c>
      <c r="K49" s="31">
        <v>187.91603088378901</v>
      </c>
    </row>
    <row r="50" spans="2:11" x14ac:dyDescent="0.2">
      <c r="B50" s="29" t="s">
        <v>289</v>
      </c>
      <c r="C50" s="29" t="s">
        <v>6137</v>
      </c>
      <c r="D50" s="29">
        <v>25163071488</v>
      </c>
      <c r="E50" s="31">
        <v>51.060001373291001</v>
      </c>
      <c r="F50" s="29" t="s">
        <v>6185</v>
      </c>
      <c r="H50" s="29" t="s">
        <v>6036</v>
      </c>
      <c r="I50" s="29" t="s">
        <v>6035</v>
      </c>
      <c r="J50" s="29">
        <v>7888492544</v>
      </c>
      <c r="K50" s="31">
        <v>59.828166961669901</v>
      </c>
    </row>
    <row r="51" spans="2:11" x14ac:dyDescent="0.2">
      <c r="B51" s="29" t="s">
        <v>187</v>
      </c>
      <c r="C51" s="29" t="s">
        <v>6136</v>
      </c>
      <c r="D51" s="29">
        <v>22676707328</v>
      </c>
      <c r="E51" s="31">
        <v>91.819999694824205</v>
      </c>
      <c r="F51" s="29" t="s">
        <v>6185</v>
      </c>
    </row>
    <row r="52" spans="2:11" x14ac:dyDescent="0.2">
      <c r="B52" s="29" t="s">
        <v>6135</v>
      </c>
      <c r="C52" s="29" t="s">
        <v>6134</v>
      </c>
      <c r="D52" s="29">
        <v>22490896384</v>
      </c>
      <c r="E52" s="31">
        <v>79.440002441406307</v>
      </c>
      <c r="F52" s="29" t="s">
        <v>6183</v>
      </c>
    </row>
    <row r="53" spans="2:11" x14ac:dyDescent="0.2">
      <c r="B53" s="29" t="s">
        <v>94</v>
      </c>
      <c r="C53" s="29" t="s">
        <v>6133</v>
      </c>
      <c r="D53" s="29">
        <v>22308483072</v>
      </c>
      <c r="E53" s="31">
        <v>41.909999847412102</v>
      </c>
      <c r="F53" s="29" t="s">
        <v>6185</v>
      </c>
    </row>
    <row r="54" spans="2:11" x14ac:dyDescent="0.2">
      <c r="B54" s="29" t="s">
        <v>6132</v>
      </c>
      <c r="C54" s="29" t="s">
        <v>6131</v>
      </c>
      <c r="D54" s="29">
        <v>20100294656</v>
      </c>
      <c r="E54" s="31">
        <v>35.792293548583999</v>
      </c>
      <c r="F54" s="29" t="s">
        <v>6185</v>
      </c>
    </row>
    <row r="55" spans="2:11" x14ac:dyDescent="0.2">
      <c r="B55" s="29" t="s">
        <v>6130</v>
      </c>
      <c r="C55" s="29" t="s">
        <v>6129</v>
      </c>
      <c r="D55" s="29">
        <v>19280693248</v>
      </c>
      <c r="E55" s="31">
        <v>64.793487548828097</v>
      </c>
      <c r="F55" s="29" t="s">
        <v>6185</v>
      </c>
    </row>
    <row r="56" spans="2:11" x14ac:dyDescent="0.2">
      <c r="B56" s="29" t="s">
        <v>216</v>
      </c>
      <c r="C56" s="29" t="s">
        <v>6128</v>
      </c>
      <c r="D56" s="29">
        <v>18826522624</v>
      </c>
      <c r="E56" s="31">
        <v>174.70559692382801</v>
      </c>
      <c r="F56" s="29" t="s">
        <v>6185</v>
      </c>
    </row>
    <row r="57" spans="2:11" x14ac:dyDescent="0.2">
      <c r="B57" s="29" t="s">
        <v>6127</v>
      </c>
      <c r="C57" s="29" t="s">
        <v>6126</v>
      </c>
      <c r="D57" s="29">
        <v>17822662656</v>
      </c>
      <c r="E57" s="31">
        <v>50.585781097412102</v>
      </c>
      <c r="F57" s="29" t="s">
        <v>6185</v>
      </c>
    </row>
    <row r="58" spans="2:11" x14ac:dyDescent="0.2">
      <c r="B58" s="29" t="s">
        <v>6125</v>
      </c>
      <c r="C58" s="29" t="s">
        <v>6124</v>
      </c>
      <c r="D58" s="29">
        <v>17449816064</v>
      </c>
      <c r="E58" s="31">
        <v>24.528394699096701</v>
      </c>
      <c r="F58" s="29" t="s">
        <v>6185</v>
      </c>
      <c r="H58" s="29" t="s">
        <v>6117</v>
      </c>
      <c r="I58" s="29" t="s">
        <v>6116</v>
      </c>
      <c r="J58" s="29">
        <v>16050566144</v>
      </c>
      <c r="K58" s="29">
        <v>5.8205819129943803</v>
      </c>
    </row>
    <row r="59" spans="2:11" x14ac:dyDescent="0.2">
      <c r="B59" s="29" t="s">
        <v>6123</v>
      </c>
      <c r="C59" s="29" t="s">
        <v>6122</v>
      </c>
      <c r="D59" s="29">
        <v>16641142784</v>
      </c>
      <c r="E59" s="31">
        <v>228.50999450683599</v>
      </c>
      <c r="F59" s="29" t="s">
        <v>6183</v>
      </c>
      <c r="H59" s="29" t="s">
        <v>6110</v>
      </c>
      <c r="I59" s="29" t="s">
        <v>6109</v>
      </c>
      <c r="J59" s="29">
        <v>15331624960</v>
      </c>
      <c r="K59" s="29">
        <v>6.5331535339355504</v>
      </c>
    </row>
    <row r="60" spans="2:11" x14ac:dyDescent="0.2">
      <c r="B60" s="29" t="s">
        <v>43</v>
      </c>
      <c r="C60" s="29" t="s">
        <v>6121</v>
      </c>
      <c r="D60" s="29">
        <v>16553907200</v>
      </c>
      <c r="E60" s="31">
        <v>97.569999694824205</v>
      </c>
      <c r="F60" s="29" t="s">
        <v>6185</v>
      </c>
      <c r="H60" s="29" t="s">
        <v>6082</v>
      </c>
      <c r="I60" s="29" t="s">
        <v>6081</v>
      </c>
      <c r="J60" s="29">
        <v>11943543808</v>
      </c>
      <c r="K60" s="29">
        <v>2.4152417182922399</v>
      </c>
    </row>
    <row r="61" spans="2:11" x14ac:dyDescent="0.2">
      <c r="B61" s="29" t="s">
        <v>6120</v>
      </c>
      <c r="C61" s="29" t="s">
        <v>6119</v>
      </c>
      <c r="D61" s="29">
        <v>16505208832</v>
      </c>
      <c r="E61" s="31">
        <v>76.413002014160199</v>
      </c>
      <c r="F61" s="29" t="s">
        <v>6183</v>
      </c>
      <c r="H61" s="29" t="s">
        <v>6041</v>
      </c>
      <c r="I61" s="29" t="s">
        <v>6040</v>
      </c>
      <c r="J61" s="29">
        <v>7992381952</v>
      </c>
      <c r="K61" s="31">
        <v>3.5328531265258798</v>
      </c>
    </row>
    <row r="62" spans="2:11" x14ac:dyDescent="0.2">
      <c r="B62" s="29" t="s">
        <v>125</v>
      </c>
      <c r="C62" s="29" t="s">
        <v>6118</v>
      </c>
      <c r="D62" s="29">
        <v>16168251392</v>
      </c>
      <c r="E62" s="31">
        <v>86.709999084472699</v>
      </c>
      <c r="F62" s="29" t="s">
        <v>6185</v>
      </c>
      <c r="H62" s="29" t="s">
        <v>6026</v>
      </c>
      <c r="I62" s="29" t="s">
        <v>6025</v>
      </c>
      <c r="J62" s="29">
        <v>7728224256</v>
      </c>
      <c r="K62" s="31">
        <v>1.40564060211182</v>
      </c>
    </row>
    <row r="63" spans="2:11" x14ac:dyDescent="0.2">
      <c r="B63" s="29" t="s">
        <v>6115</v>
      </c>
      <c r="C63" s="29" t="s">
        <v>6114</v>
      </c>
      <c r="D63" s="29">
        <v>15849185280</v>
      </c>
      <c r="E63" s="31">
        <v>26.806989669799801</v>
      </c>
      <c r="F63" s="29" t="s">
        <v>6185</v>
      </c>
      <c r="H63" s="29" t="s">
        <v>6032</v>
      </c>
      <c r="I63" s="29" t="s">
        <v>6031</v>
      </c>
      <c r="J63" s="29">
        <v>7819951616</v>
      </c>
      <c r="K63" s="31">
        <v>2.9897990226745601</v>
      </c>
    </row>
    <row r="64" spans="2:11" x14ac:dyDescent="0.2">
      <c r="B64" s="29" t="s">
        <v>117</v>
      </c>
      <c r="C64" s="29" t="s">
        <v>6113</v>
      </c>
      <c r="D64" s="29">
        <v>15762088960</v>
      </c>
      <c r="E64" s="31">
        <v>81.036666870117202</v>
      </c>
      <c r="F64" s="29" t="s">
        <v>6185</v>
      </c>
      <c r="H64" s="29" t="s">
        <v>6007</v>
      </c>
      <c r="I64" s="29" t="s">
        <v>6006</v>
      </c>
      <c r="J64" s="29">
        <v>6965115904</v>
      </c>
      <c r="K64" s="31">
        <v>6.4491453170776403</v>
      </c>
    </row>
    <row r="65" spans="2:11" x14ac:dyDescent="0.2">
      <c r="B65" s="29" t="s">
        <v>6112</v>
      </c>
      <c r="C65" s="29" t="s">
        <v>6111</v>
      </c>
      <c r="D65" s="29">
        <v>15641144320</v>
      </c>
      <c r="E65" s="31">
        <v>74.761711120605497</v>
      </c>
      <c r="F65" s="29" t="s">
        <v>6183</v>
      </c>
      <c r="H65" s="29" t="s">
        <v>5998</v>
      </c>
      <c r="I65" s="29" t="s">
        <v>5997</v>
      </c>
      <c r="J65" s="29">
        <v>6364918272</v>
      </c>
      <c r="K65" s="31">
        <v>4.6429643630981401</v>
      </c>
    </row>
    <row r="66" spans="2:11" x14ac:dyDescent="0.2">
      <c r="B66" s="29" t="s">
        <v>6108</v>
      </c>
      <c r="C66" s="29" t="s">
        <v>6107</v>
      </c>
      <c r="D66" s="29">
        <v>14905922560</v>
      </c>
      <c r="E66" s="31">
        <v>39.1183471679688</v>
      </c>
      <c r="F66" s="29" t="s">
        <v>6183</v>
      </c>
      <c r="H66" s="29" t="s">
        <v>5971</v>
      </c>
      <c r="I66" s="29" t="s">
        <v>5970</v>
      </c>
      <c r="J66" s="29">
        <v>5723387392</v>
      </c>
      <c r="K66" s="31">
        <v>8.7548761367797905</v>
      </c>
    </row>
    <row r="67" spans="2:11" x14ac:dyDescent="0.2">
      <c r="B67" s="29" t="s">
        <v>6106</v>
      </c>
      <c r="C67" s="29" t="s">
        <v>6105</v>
      </c>
      <c r="D67" s="29">
        <v>14226182144</v>
      </c>
      <c r="E67" s="31">
        <v>16.026596069335898</v>
      </c>
      <c r="F67" s="29" t="s">
        <v>6183</v>
      </c>
      <c r="H67" s="29" t="s">
        <v>5960</v>
      </c>
      <c r="I67" s="29" t="s">
        <v>5959</v>
      </c>
      <c r="J67" s="29">
        <v>5475295232</v>
      </c>
      <c r="K67" s="31">
        <v>3.3258326053619398</v>
      </c>
    </row>
    <row r="68" spans="2:11" x14ac:dyDescent="0.2">
      <c r="B68" s="29" t="s">
        <v>6104</v>
      </c>
      <c r="C68" s="29" t="s">
        <v>6103</v>
      </c>
      <c r="D68" s="29">
        <v>13894524928</v>
      </c>
      <c r="E68" s="31">
        <v>59.889999389648402</v>
      </c>
      <c r="F68" s="29" t="s">
        <v>6183</v>
      </c>
      <c r="H68" s="29" t="s">
        <v>5949</v>
      </c>
      <c r="I68" s="29" t="s">
        <v>5948</v>
      </c>
      <c r="J68" s="29">
        <v>5285920768</v>
      </c>
      <c r="K68" s="31">
        <v>5.2505249977111799</v>
      </c>
    </row>
    <row r="69" spans="2:11" x14ac:dyDescent="0.2">
      <c r="B69" s="29" t="s">
        <v>6102</v>
      </c>
      <c r="C69" s="29" t="s">
        <v>6101</v>
      </c>
      <c r="D69" s="29">
        <v>13876995072</v>
      </c>
      <c r="E69" s="31">
        <v>136.72000122070301</v>
      </c>
      <c r="F69" s="29" t="s">
        <v>6203</v>
      </c>
      <c r="H69" s="29" t="s">
        <v>5945</v>
      </c>
      <c r="I69" s="29" t="s">
        <v>5944</v>
      </c>
      <c r="J69" s="29">
        <v>5072394240</v>
      </c>
      <c r="K69" s="31">
        <v>5.4560456275939897</v>
      </c>
    </row>
    <row r="70" spans="2:11" x14ac:dyDescent="0.2">
      <c r="B70" s="29" t="s">
        <v>312</v>
      </c>
      <c r="C70" s="29" t="s">
        <v>6100</v>
      </c>
      <c r="D70" s="29">
        <v>13611763712</v>
      </c>
      <c r="E70" s="31">
        <v>4.9187726974487296</v>
      </c>
      <c r="F70" s="29" t="s">
        <v>6185</v>
      </c>
      <c r="H70" s="29" t="s">
        <v>5939</v>
      </c>
      <c r="I70" s="29" t="s">
        <v>5938</v>
      </c>
      <c r="J70" s="29">
        <v>4990380544</v>
      </c>
      <c r="K70" s="31">
        <v>7.3987398147582999</v>
      </c>
    </row>
    <row r="71" spans="2:11" x14ac:dyDescent="0.2">
      <c r="B71" s="29" t="s">
        <v>6097</v>
      </c>
      <c r="C71" s="29" t="s">
        <v>6096</v>
      </c>
      <c r="D71" s="29">
        <v>13545743360</v>
      </c>
      <c r="E71" s="31">
        <v>65.830001831054702</v>
      </c>
      <c r="F71" s="29" t="s">
        <v>6203</v>
      </c>
      <c r="H71" s="29" t="s">
        <v>5936</v>
      </c>
      <c r="I71" s="29" t="s">
        <v>5935</v>
      </c>
      <c r="J71" s="29">
        <v>4929166336</v>
      </c>
      <c r="K71" s="31">
        <v>10.145514488220201</v>
      </c>
    </row>
    <row r="72" spans="2:11" x14ac:dyDescent="0.2">
      <c r="B72" s="29" t="s">
        <v>126</v>
      </c>
      <c r="C72" s="29" t="s">
        <v>6095</v>
      </c>
      <c r="D72" s="29">
        <v>13435244544</v>
      </c>
      <c r="E72" s="31">
        <v>81.029998779296903</v>
      </c>
      <c r="F72" s="29" t="s">
        <v>6185</v>
      </c>
      <c r="H72" s="29" t="s">
        <v>5930</v>
      </c>
      <c r="I72" s="29" t="s">
        <v>5929</v>
      </c>
      <c r="J72" s="29">
        <v>4826329600</v>
      </c>
      <c r="K72" s="31">
        <v>2.7692768573761</v>
      </c>
    </row>
    <row r="73" spans="2:11" x14ac:dyDescent="0.2">
      <c r="B73" s="29" t="s">
        <v>6094</v>
      </c>
      <c r="C73" s="29" t="s">
        <v>6093</v>
      </c>
      <c r="D73" s="29">
        <v>13403945984</v>
      </c>
      <c r="E73" s="31">
        <v>164.88000488281301</v>
      </c>
      <c r="F73" s="29" t="s">
        <v>6203</v>
      </c>
      <c r="H73" s="29" t="s">
        <v>5928</v>
      </c>
      <c r="I73" s="29" t="s">
        <v>5927</v>
      </c>
      <c r="J73" s="29">
        <v>4809992192</v>
      </c>
      <c r="K73" s="31">
        <v>3.3918392658233598</v>
      </c>
    </row>
    <row r="74" spans="2:11" x14ac:dyDescent="0.2">
      <c r="B74" s="29" t="s">
        <v>314</v>
      </c>
      <c r="C74" s="29" t="s">
        <v>6092</v>
      </c>
      <c r="D74" s="29">
        <v>13345264640</v>
      </c>
      <c r="E74" s="31">
        <v>21.4866542816162</v>
      </c>
      <c r="F74" s="29" t="s">
        <v>6185</v>
      </c>
      <c r="H74" s="29" t="s">
        <v>5926</v>
      </c>
      <c r="I74" s="29" t="s">
        <v>5925</v>
      </c>
      <c r="J74" s="29">
        <v>4756973056</v>
      </c>
      <c r="K74" s="31">
        <v>3.3723371028900102</v>
      </c>
    </row>
    <row r="75" spans="2:11" x14ac:dyDescent="0.2">
      <c r="B75" s="29" t="s">
        <v>113</v>
      </c>
      <c r="C75" s="29" t="s">
        <v>6091</v>
      </c>
      <c r="D75" s="29">
        <v>13345175552</v>
      </c>
      <c r="E75" s="31">
        <v>93.690002441406307</v>
      </c>
      <c r="F75" s="29" t="s">
        <v>6185</v>
      </c>
      <c r="H75" s="29" t="s">
        <v>5914</v>
      </c>
      <c r="I75" s="29" t="s">
        <v>5913</v>
      </c>
      <c r="J75" s="29">
        <v>4415323136</v>
      </c>
      <c r="K75" s="31">
        <v>4.22292232513428</v>
      </c>
    </row>
    <row r="76" spans="2:11" x14ac:dyDescent="0.2">
      <c r="B76" s="29" t="s">
        <v>6090</v>
      </c>
      <c r="C76" s="29" t="s">
        <v>6089</v>
      </c>
      <c r="D76" s="29">
        <v>13026253824</v>
      </c>
      <c r="E76" s="31">
        <v>1.57062983512878</v>
      </c>
      <c r="F76" s="29" t="s">
        <v>6203</v>
      </c>
      <c r="H76" s="29" t="s">
        <v>5912</v>
      </c>
      <c r="I76" s="29" t="s">
        <v>5911</v>
      </c>
      <c r="J76" s="29">
        <v>4412194304</v>
      </c>
      <c r="K76" s="31">
        <v>1.0471047163009599</v>
      </c>
    </row>
    <row r="77" spans="2:11" x14ac:dyDescent="0.2">
      <c r="B77" s="29" t="s">
        <v>6088</v>
      </c>
      <c r="C77" s="29" t="s">
        <v>6087</v>
      </c>
      <c r="D77" s="29">
        <v>12596711424</v>
      </c>
      <c r="E77" s="31">
        <v>36.636219024658203</v>
      </c>
      <c r="F77" s="29" t="s">
        <v>6183</v>
      </c>
      <c r="H77" s="29" t="s">
        <v>5900</v>
      </c>
      <c r="I77" s="29" t="s">
        <v>5899</v>
      </c>
      <c r="J77" s="29">
        <v>4220188160</v>
      </c>
      <c r="K77" s="31">
        <v>2.04920482635498</v>
      </c>
    </row>
    <row r="78" spans="2:11" x14ac:dyDescent="0.2">
      <c r="B78" s="29" t="s">
        <v>6086</v>
      </c>
      <c r="C78" s="29" t="s">
        <v>6085</v>
      </c>
      <c r="D78" s="29">
        <v>12536502272</v>
      </c>
      <c r="E78" s="31">
        <v>156.72000122070301</v>
      </c>
      <c r="F78" s="29" t="s">
        <v>6183</v>
      </c>
      <c r="H78" s="29" t="s">
        <v>5898</v>
      </c>
      <c r="I78" s="29" t="s">
        <v>5897</v>
      </c>
      <c r="J78" s="29">
        <v>4195872256</v>
      </c>
      <c r="K78" s="31">
        <v>6.9576959609985396</v>
      </c>
    </row>
    <row r="79" spans="2:11" x14ac:dyDescent="0.2">
      <c r="B79" s="29" t="s">
        <v>6084</v>
      </c>
      <c r="C79" s="29" t="s">
        <v>6083</v>
      </c>
      <c r="D79" s="29">
        <v>12094633984</v>
      </c>
      <c r="E79" s="31">
        <v>59.458305358886697</v>
      </c>
      <c r="F79" s="29" t="s">
        <v>6203</v>
      </c>
      <c r="H79" s="29" t="s">
        <v>5893</v>
      </c>
      <c r="I79" s="29" t="s">
        <v>5892</v>
      </c>
      <c r="J79" s="29">
        <v>4105025024</v>
      </c>
      <c r="K79" s="31">
        <v>2.5667567253112802</v>
      </c>
    </row>
    <row r="80" spans="2:11" x14ac:dyDescent="0.2">
      <c r="B80" s="29" t="s">
        <v>6080</v>
      </c>
      <c r="C80" s="29" t="s">
        <v>6079</v>
      </c>
      <c r="D80" s="29">
        <v>11909396480</v>
      </c>
      <c r="E80" s="31">
        <v>122.800003051758</v>
      </c>
      <c r="F80" s="29" t="s">
        <v>6203</v>
      </c>
      <c r="H80" s="29" t="s">
        <v>5881</v>
      </c>
      <c r="I80" s="29" t="s">
        <v>5880</v>
      </c>
      <c r="J80" s="29">
        <v>3910851072</v>
      </c>
      <c r="K80" s="31">
        <v>3.0423042774200399</v>
      </c>
    </row>
    <row r="81" spans="2:11" x14ac:dyDescent="0.2">
      <c r="B81" s="29" t="s">
        <v>6078</v>
      </c>
      <c r="C81" s="29" t="s">
        <v>6077</v>
      </c>
      <c r="D81" s="29">
        <v>11851411456</v>
      </c>
      <c r="E81" s="31">
        <v>21.0385227203369</v>
      </c>
      <c r="F81" s="29" t="s">
        <v>6185</v>
      </c>
      <c r="H81" s="29" t="s">
        <v>5873</v>
      </c>
      <c r="I81" s="29" t="s">
        <v>5872</v>
      </c>
      <c r="J81" s="29">
        <v>3849790720</v>
      </c>
      <c r="K81" s="31">
        <v>3.73537349700928</v>
      </c>
    </row>
    <row r="82" spans="2:11" x14ac:dyDescent="0.2">
      <c r="B82" s="29" t="s">
        <v>6076</v>
      </c>
      <c r="C82" s="29" t="s">
        <v>6075</v>
      </c>
      <c r="D82" s="29">
        <v>11713565696</v>
      </c>
      <c r="E82" s="31">
        <v>84.860000610351605</v>
      </c>
      <c r="F82" s="29" t="s">
        <v>6203</v>
      </c>
      <c r="H82" s="29" t="s">
        <v>5869</v>
      </c>
      <c r="I82" s="29" t="s">
        <v>5613</v>
      </c>
      <c r="J82" s="29">
        <v>3823770624</v>
      </c>
      <c r="K82" s="31">
        <v>3.9078907966613801</v>
      </c>
    </row>
    <row r="83" spans="2:11" x14ac:dyDescent="0.2">
      <c r="B83" s="29" t="s">
        <v>316</v>
      </c>
      <c r="C83" s="29" t="s">
        <v>6074</v>
      </c>
      <c r="D83" s="29">
        <v>11607126016</v>
      </c>
      <c r="E83" s="31">
        <v>98.812278747558594</v>
      </c>
      <c r="F83" s="29" t="s">
        <v>6185</v>
      </c>
      <c r="H83" s="29" t="s">
        <v>5864</v>
      </c>
      <c r="I83" s="29" t="s">
        <v>5863</v>
      </c>
      <c r="J83" s="29">
        <v>3712318464</v>
      </c>
      <c r="K83" s="31">
        <v>9.0144014358520508</v>
      </c>
    </row>
    <row r="84" spans="2:11" x14ac:dyDescent="0.2">
      <c r="B84" s="29" t="s">
        <v>6073</v>
      </c>
      <c r="C84" s="29" t="s">
        <v>6072</v>
      </c>
      <c r="D84" s="29">
        <v>11537545216</v>
      </c>
      <c r="E84" s="31">
        <v>68.279998779296903</v>
      </c>
      <c r="F84" s="29" t="s">
        <v>6183</v>
      </c>
      <c r="H84" s="29" t="s">
        <v>5856</v>
      </c>
      <c r="I84" s="29" t="s">
        <v>5855</v>
      </c>
      <c r="J84" s="29">
        <v>3641347584</v>
      </c>
      <c r="K84" s="31">
        <v>1.92619264125824</v>
      </c>
    </row>
    <row r="85" spans="2:11" x14ac:dyDescent="0.2">
      <c r="B85" s="29" t="s">
        <v>318</v>
      </c>
      <c r="C85" s="29" t="s">
        <v>6071</v>
      </c>
      <c r="D85" s="29">
        <v>10747295744</v>
      </c>
      <c r="E85" s="31">
        <v>23.547779083251999</v>
      </c>
      <c r="F85" s="29" t="s">
        <v>6185</v>
      </c>
    </row>
    <row r="86" spans="2:11" x14ac:dyDescent="0.2">
      <c r="B86" s="29" t="s">
        <v>6070</v>
      </c>
      <c r="C86" s="29" t="s">
        <v>6069</v>
      </c>
      <c r="D86" s="29">
        <v>10614198272</v>
      </c>
      <c r="E86" s="31">
        <v>38.529998779296903</v>
      </c>
      <c r="F86" s="29" t="s">
        <v>6183</v>
      </c>
    </row>
    <row r="87" spans="2:11" x14ac:dyDescent="0.2">
      <c r="B87" s="29" t="s">
        <v>6068</v>
      </c>
      <c r="C87" s="29" t="s">
        <v>6067</v>
      </c>
      <c r="D87" s="29">
        <v>10440818688</v>
      </c>
      <c r="E87" s="31">
        <v>23.082607269287099</v>
      </c>
      <c r="F87" s="29" t="s">
        <v>6185</v>
      </c>
    </row>
    <row r="88" spans="2:11" x14ac:dyDescent="0.2">
      <c r="B88" s="29" t="s">
        <v>298</v>
      </c>
      <c r="C88" s="29" t="s">
        <v>6066</v>
      </c>
      <c r="D88" s="29">
        <v>10377408512</v>
      </c>
      <c r="E88" s="31">
        <v>172.43443298339801</v>
      </c>
      <c r="F88" s="29" t="s">
        <v>6185</v>
      </c>
    </row>
    <row r="89" spans="2:11" x14ac:dyDescent="0.2">
      <c r="B89" s="29" t="s">
        <v>6065</v>
      </c>
      <c r="C89" s="29" t="s">
        <v>6064</v>
      </c>
      <c r="D89" s="29">
        <v>10141159424</v>
      </c>
      <c r="E89" s="31">
        <v>0.65374541282653797</v>
      </c>
      <c r="F89" s="29" t="s">
        <v>6203</v>
      </c>
    </row>
    <row r="90" spans="2:11" x14ac:dyDescent="0.2">
      <c r="B90" s="29" t="s">
        <v>6063</v>
      </c>
      <c r="C90" s="29" t="s">
        <v>6062</v>
      </c>
      <c r="D90" s="29">
        <v>9971243008</v>
      </c>
      <c r="E90" s="31">
        <v>112.06999969482401</v>
      </c>
      <c r="F90" s="29" t="s">
        <v>6183</v>
      </c>
    </row>
    <row r="91" spans="2:11" x14ac:dyDescent="0.2">
      <c r="B91" s="29" t="s">
        <v>6059</v>
      </c>
      <c r="C91" s="29" t="s">
        <v>6058</v>
      </c>
      <c r="D91" s="29">
        <v>9470295040</v>
      </c>
      <c r="E91" s="31">
        <v>142.14030456543</v>
      </c>
      <c r="F91" s="29" t="s">
        <v>6183</v>
      </c>
    </row>
    <row r="92" spans="2:11" x14ac:dyDescent="0.2">
      <c r="B92" s="29" t="s">
        <v>6057</v>
      </c>
      <c r="C92" s="29" t="s">
        <v>6056</v>
      </c>
      <c r="D92" s="29">
        <v>9292193792</v>
      </c>
      <c r="E92" s="31">
        <v>16.064336776733398</v>
      </c>
      <c r="F92" s="29" t="s">
        <v>6185</v>
      </c>
    </row>
    <row r="93" spans="2:11" x14ac:dyDescent="0.2">
      <c r="B93" s="29" t="s">
        <v>6055</v>
      </c>
      <c r="C93" s="29" t="s">
        <v>6054</v>
      </c>
      <c r="D93" s="29">
        <v>9268582400</v>
      </c>
      <c r="E93" s="31">
        <v>78</v>
      </c>
      <c r="F93" s="29" t="s">
        <v>6203</v>
      </c>
    </row>
    <row r="94" spans="2:11" x14ac:dyDescent="0.2">
      <c r="B94" s="29" t="s">
        <v>6053</v>
      </c>
      <c r="C94" s="29" t="s">
        <v>6052</v>
      </c>
      <c r="D94" s="29">
        <v>9177398272</v>
      </c>
      <c r="E94" s="31">
        <v>101.46942138671901</v>
      </c>
      <c r="F94" s="29" t="s">
        <v>6185</v>
      </c>
    </row>
    <row r="95" spans="2:11" x14ac:dyDescent="0.2">
      <c r="B95" s="29" t="s">
        <v>6051</v>
      </c>
      <c r="C95" s="29" t="s">
        <v>6050</v>
      </c>
      <c r="D95" s="29">
        <v>9143939072</v>
      </c>
      <c r="E95" s="31">
        <v>26.3145961761475</v>
      </c>
      <c r="F95" s="29" t="s">
        <v>6185</v>
      </c>
    </row>
    <row r="96" spans="2:11" x14ac:dyDescent="0.2">
      <c r="B96" s="29" t="s">
        <v>6049</v>
      </c>
      <c r="C96" s="29" t="s">
        <v>6048</v>
      </c>
      <c r="D96" s="29">
        <v>9085003776</v>
      </c>
      <c r="E96" s="31">
        <v>97.769996643066406</v>
      </c>
      <c r="F96" s="29" t="s">
        <v>6183</v>
      </c>
    </row>
    <row r="97" spans="2:6" x14ac:dyDescent="0.2">
      <c r="B97" s="29" t="s">
        <v>6047</v>
      </c>
      <c r="C97" s="29" t="s">
        <v>6046</v>
      </c>
      <c r="D97" s="29">
        <v>9027046400</v>
      </c>
      <c r="E97" s="31">
        <v>186.17999267578099</v>
      </c>
      <c r="F97" s="29" t="s">
        <v>6183</v>
      </c>
    </row>
    <row r="98" spans="2:6" x14ac:dyDescent="0.2">
      <c r="B98" s="29" t="s">
        <v>6045</v>
      </c>
      <c r="C98" s="29" t="s">
        <v>6044</v>
      </c>
      <c r="D98" s="29">
        <v>8930225152</v>
      </c>
      <c r="E98" s="31">
        <v>63.799999237060497</v>
      </c>
      <c r="F98" s="29" t="s">
        <v>6183</v>
      </c>
    </row>
    <row r="99" spans="2:6" x14ac:dyDescent="0.2">
      <c r="B99" s="29" t="s">
        <v>6043</v>
      </c>
      <c r="C99" s="29" t="s">
        <v>6042</v>
      </c>
      <c r="D99" s="29">
        <v>8849672192</v>
      </c>
      <c r="E99" s="31">
        <v>12.003725051879901</v>
      </c>
      <c r="F99" s="29" t="s">
        <v>6203</v>
      </c>
    </row>
    <row r="100" spans="2:6" x14ac:dyDescent="0.2">
      <c r="B100" s="29" t="s">
        <v>6039</v>
      </c>
      <c r="C100" s="29" t="s">
        <v>6038</v>
      </c>
      <c r="D100" s="29">
        <v>7965676544</v>
      </c>
      <c r="E100" s="31">
        <v>40.309543609619098</v>
      </c>
      <c r="F100" s="29" t="s">
        <v>6185</v>
      </c>
    </row>
    <row r="101" spans="2:6" x14ac:dyDescent="0.2">
      <c r="B101" s="29" t="s">
        <v>209</v>
      </c>
      <c r="C101" s="29" t="s">
        <v>6037</v>
      </c>
      <c r="D101" s="29">
        <v>7928777728</v>
      </c>
      <c r="E101" s="31">
        <v>74.089996337890597</v>
      </c>
      <c r="F101" s="29" t="s">
        <v>6185</v>
      </c>
    </row>
    <row r="102" spans="2:6" x14ac:dyDescent="0.2">
      <c r="B102" s="29" t="s">
        <v>6034</v>
      </c>
      <c r="C102" s="29" t="s">
        <v>6033</v>
      </c>
      <c r="D102" s="29">
        <v>7827330048</v>
      </c>
      <c r="E102" s="31">
        <v>47.083591461181598</v>
      </c>
      <c r="F102" s="29" t="s">
        <v>6185</v>
      </c>
    </row>
    <row r="103" spans="2:6" x14ac:dyDescent="0.2">
      <c r="B103" s="29" t="s">
        <v>153</v>
      </c>
      <c r="C103" s="29" t="s">
        <v>6030</v>
      </c>
      <c r="D103" s="29">
        <v>7816930304</v>
      </c>
      <c r="E103" s="31">
        <v>56.099998474121101</v>
      </c>
      <c r="F103" s="29" t="s">
        <v>6185</v>
      </c>
    </row>
    <row r="104" spans="2:6" x14ac:dyDescent="0.2">
      <c r="B104" s="29" t="s">
        <v>6029</v>
      </c>
      <c r="C104" s="29" t="s">
        <v>6028</v>
      </c>
      <c r="D104" s="29">
        <v>7816275456</v>
      </c>
      <c r="E104" s="31">
        <v>93.5</v>
      </c>
      <c r="F104" s="29" t="s">
        <v>6183</v>
      </c>
    </row>
    <row r="105" spans="2:6" x14ac:dyDescent="0.2">
      <c r="B105" s="29" t="s">
        <v>175</v>
      </c>
      <c r="C105" s="29" t="s">
        <v>6027</v>
      </c>
      <c r="D105" s="29">
        <v>7776553984</v>
      </c>
      <c r="E105" s="31">
        <v>128.80999755859401</v>
      </c>
      <c r="F105" s="29" t="s">
        <v>6185</v>
      </c>
    </row>
    <row r="106" spans="2:6" x14ac:dyDescent="0.2">
      <c r="B106" s="29" t="s">
        <v>6024</v>
      </c>
      <c r="C106" s="29" t="s">
        <v>6023</v>
      </c>
      <c r="D106" s="29">
        <v>7626217984</v>
      </c>
      <c r="E106" s="31">
        <v>174.10000610351599</v>
      </c>
      <c r="F106" s="29" t="s">
        <v>6183</v>
      </c>
    </row>
    <row r="107" spans="2:6" x14ac:dyDescent="0.2">
      <c r="B107" s="29" t="s">
        <v>6022</v>
      </c>
      <c r="C107" s="29" t="s">
        <v>6021</v>
      </c>
      <c r="D107" s="29">
        <v>7571205120</v>
      </c>
      <c r="E107" s="31">
        <v>95.339996337890597</v>
      </c>
      <c r="F107" s="29" t="s">
        <v>6183</v>
      </c>
    </row>
    <row r="108" spans="2:6" x14ac:dyDescent="0.2">
      <c r="B108" s="29" t="s">
        <v>300</v>
      </c>
      <c r="C108" s="29" t="s">
        <v>6020</v>
      </c>
      <c r="D108" s="29">
        <v>7568741888</v>
      </c>
      <c r="E108" s="31">
        <v>50.4799995422363</v>
      </c>
      <c r="F108" s="29" t="s">
        <v>6185</v>
      </c>
    </row>
    <row r="109" spans="2:6" x14ac:dyDescent="0.2">
      <c r="B109" s="29" t="s">
        <v>6019</v>
      </c>
      <c r="C109" s="29" t="s">
        <v>6018</v>
      </c>
      <c r="D109" s="29">
        <v>7533003776</v>
      </c>
      <c r="E109" s="31">
        <v>446.75057983398398</v>
      </c>
      <c r="F109" s="29" t="s">
        <v>6203</v>
      </c>
    </row>
    <row r="110" spans="2:6" x14ac:dyDescent="0.2">
      <c r="B110" s="29" t="s">
        <v>6017</v>
      </c>
      <c r="C110" s="29" t="s">
        <v>6016</v>
      </c>
      <c r="D110" s="29">
        <v>7349142528</v>
      </c>
      <c r="E110" s="31">
        <v>18.407466888427699</v>
      </c>
      <c r="F110" s="29" t="s">
        <v>6185</v>
      </c>
    </row>
    <row r="111" spans="2:6" x14ac:dyDescent="0.2">
      <c r="B111" s="29" t="s">
        <v>6015</v>
      </c>
      <c r="C111" s="29" t="s">
        <v>6014</v>
      </c>
      <c r="D111" s="29">
        <v>7239752704</v>
      </c>
      <c r="E111" s="31">
        <v>8.9799289703369105</v>
      </c>
      <c r="F111" s="29" t="s">
        <v>6185</v>
      </c>
    </row>
    <row r="112" spans="2:6" x14ac:dyDescent="0.2">
      <c r="B112" s="29" t="s">
        <v>6013</v>
      </c>
      <c r="C112" s="29" t="s">
        <v>6012</v>
      </c>
      <c r="D112" s="29">
        <v>7143776768</v>
      </c>
      <c r="E112" s="31">
        <v>28.076044082641602</v>
      </c>
    </row>
    <row r="113" spans="2:6" x14ac:dyDescent="0.2">
      <c r="B113" s="29" t="s">
        <v>6011</v>
      </c>
      <c r="C113" s="29" t="s">
        <v>6010</v>
      </c>
      <c r="D113" s="29">
        <v>7102070272</v>
      </c>
      <c r="E113" s="31">
        <v>120.93040466308599</v>
      </c>
    </row>
    <row r="114" spans="2:6" x14ac:dyDescent="0.2">
      <c r="B114" s="29" t="s">
        <v>6009</v>
      </c>
      <c r="C114" s="29" t="s">
        <v>6008</v>
      </c>
      <c r="D114" s="29">
        <v>7080735744</v>
      </c>
      <c r="E114" s="31">
        <v>12.0605974197388</v>
      </c>
    </row>
    <row r="115" spans="2:6" x14ac:dyDescent="0.2">
      <c r="B115" s="29" t="s">
        <v>6005</v>
      </c>
      <c r="C115" s="29" t="s">
        <v>6004</v>
      </c>
      <c r="D115" s="29">
        <v>6779634176</v>
      </c>
      <c r="E115" s="31">
        <v>16.197288513183601</v>
      </c>
    </row>
    <row r="116" spans="2:6" x14ac:dyDescent="0.2">
      <c r="B116" s="29" t="s">
        <v>6003</v>
      </c>
      <c r="C116" s="29" t="s">
        <v>6002</v>
      </c>
      <c r="D116" s="29">
        <v>6770500608</v>
      </c>
      <c r="E116" s="31">
        <v>73.448539733886705</v>
      </c>
    </row>
    <row r="117" spans="2:6" x14ac:dyDescent="0.2">
      <c r="B117" s="29" t="s">
        <v>115</v>
      </c>
      <c r="C117" s="29" t="s">
        <v>6001</v>
      </c>
      <c r="D117" s="29">
        <v>6614513152</v>
      </c>
      <c r="E117" s="31">
        <v>77.790000915527301</v>
      </c>
      <c r="F117" s="29" t="s">
        <v>6185</v>
      </c>
    </row>
    <row r="118" spans="2:6" x14ac:dyDescent="0.2">
      <c r="B118" s="29" t="s">
        <v>6000</v>
      </c>
      <c r="C118" s="29" t="s">
        <v>5999</v>
      </c>
      <c r="D118" s="29">
        <v>6578924032</v>
      </c>
      <c r="E118" s="31">
        <v>27.420402526855501</v>
      </c>
    </row>
    <row r="119" spans="2:6" x14ac:dyDescent="0.2">
      <c r="B119" s="29" t="s">
        <v>5996</v>
      </c>
      <c r="C119" s="29" t="s">
        <v>5995</v>
      </c>
      <c r="D119" s="29">
        <v>6342799872</v>
      </c>
      <c r="E119" s="31">
        <v>30.330163955688501</v>
      </c>
    </row>
    <row r="120" spans="2:6" x14ac:dyDescent="0.2">
      <c r="B120" s="29" t="s">
        <v>5994</v>
      </c>
      <c r="C120" s="29" t="s">
        <v>5993</v>
      </c>
      <c r="D120" s="29">
        <v>6306080256</v>
      </c>
      <c r="E120" s="31">
        <v>73.669998168945298</v>
      </c>
    </row>
    <row r="121" spans="2:6" x14ac:dyDescent="0.2">
      <c r="B121" s="29" t="s">
        <v>5992</v>
      </c>
      <c r="C121" s="29" t="s">
        <v>5991</v>
      </c>
      <c r="D121" s="29">
        <v>6219878912</v>
      </c>
      <c r="E121" s="31">
        <v>391.705078125</v>
      </c>
    </row>
    <row r="122" spans="2:6" x14ac:dyDescent="0.2">
      <c r="B122" s="29" t="s">
        <v>5990</v>
      </c>
      <c r="C122" s="29" t="s">
        <v>5989</v>
      </c>
      <c r="D122" s="29">
        <v>6128051712</v>
      </c>
      <c r="E122" s="31">
        <v>26.450000762939499</v>
      </c>
    </row>
    <row r="123" spans="2:6" x14ac:dyDescent="0.2">
      <c r="B123" s="29" t="s">
        <v>5988</v>
      </c>
      <c r="C123" s="29" t="s">
        <v>5987</v>
      </c>
      <c r="D123" s="29">
        <v>6092099584</v>
      </c>
      <c r="E123" s="31">
        <v>0.12975117564201399</v>
      </c>
    </row>
    <row r="124" spans="2:6" x14ac:dyDescent="0.2">
      <c r="B124" s="29" t="s">
        <v>5986</v>
      </c>
      <c r="C124" s="29" t="s">
        <v>5985</v>
      </c>
      <c r="D124" s="29">
        <v>6078824960</v>
      </c>
      <c r="E124" s="31">
        <v>14.624701499939</v>
      </c>
    </row>
    <row r="125" spans="2:6" x14ac:dyDescent="0.2">
      <c r="B125" s="29" t="s">
        <v>5984</v>
      </c>
      <c r="C125" s="29" t="s">
        <v>5983</v>
      </c>
      <c r="D125" s="29">
        <v>6061124608</v>
      </c>
      <c r="E125" s="31">
        <v>65.290000915527301</v>
      </c>
    </row>
    <row r="126" spans="2:6" x14ac:dyDescent="0.2">
      <c r="B126" s="29" t="s">
        <v>5982</v>
      </c>
      <c r="C126" s="29" t="s">
        <v>5981</v>
      </c>
      <c r="D126" s="29">
        <v>6055407616</v>
      </c>
      <c r="E126" s="31">
        <v>1.0005156993866</v>
      </c>
    </row>
    <row r="127" spans="2:6" x14ac:dyDescent="0.2">
      <c r="B127" s="29" t="s">
        <v>5980</v>
      </c>
      <c r="C127" s="29" t="s">
        <v>5979</v>
      </c>
      <c r="D127" s="29">
        <v>6050934784</v>
      </c>
      <c r="E127" s="31">
        <v>104.721237182617</v>
      </c>
    </row>
    <row r="128" spans="2:6" x14ac:dyDescent="0.2">
      <c r="B128" s="29" t="s">
        <v>5978</v>
      </c>
      <c r="C128" s="29" t="s">
        <v>5977</v>
      </c>
      <c r="D128" s="29">
        <v>6003230720</v>
      </c>
      <c r="E128" s="31">
        <v>5.8447566032409703</v>
      </c>
    </row>
    <row r="129" spans="2:6" x14ac:dyDescent="0.2">
      <c r="B129" s="29" t="s">
        <v>5976</v>
      </c>
      <c r="C129" s="29" t="s">
        <v>5975</v>
      </c>
      <c r="D129" s="29">
        <v>5980990464</v>
      </c>
      <c r="E129" s="31">
        <v>151.59503173828099</v>
      </c>
    </row>
    <row r="130" spans="2:6" x14ac:dyDescent="0.2">
      <c r="B130" s="29" t="s">
        <v>302</v>
      </c>
      <c r="C130" s="29" t="s">
        <v>5974</v>
      </c>
      <c r="D130" s="29">
        <v>5874334208</v>
      </c>
      <c r="E130" s="31">
        <v>10.680000305175801</v>
      </c>
      <c r="F130" s="29" t="s">
        <v>6185</v>
      </c>
    </row>
    <row r="131" spans="2:6" x14ac:dyDescent="0.2">
      <c r="B131" s="29" t="s">
        <v>5973</v>
      </c>
      <c r="C131" s="29" t="s">
        <v>5972</v>
      </c>
      <c r="D131" s="29">
        <v>5769350656</v>
      </c>
      <c r="E131" s="31">
        <v>2.5850954055786102</v>
      </c>
    </row>
    <row r="132" spans="2:6" x14ac:dyDescent="0.2">
      <c r="B132" s="29" t="s">
        <v>5969</v>
      </c>
      <c r="C132" s="29" t="s">
        <v>5968</v>
      </c>
      <c r="D132" s="29">
        <v>5681170944</v>
      </c>
      <c r="E132" s="31">
        <v>540.36560058593795</v>
      </c>
    </row>
    <row r="133" spans="2:6" x14ac:dyDescent="0.2">
      <c r="B133" s="29" t="s">
        <v>5967</v>
      </c>
      <c r="C133" s="29" t="s">
        <v>5966</v>
      </c>
      <c r="D133" s="29">
        <v>5654250496</v>
      </c>
      <c r="E133" s="31">
        <v>67.902519226074205</v>
      </c>
      <c r="F133" s="29" t="s">
        <v>6185</v>
      </c>
    </row>
    <row r="134" spans="2:6" x14ac:dyDescent="0.2">
      <c r="B134" s="29" t="s">
        <v>5965</v>
      </c>
      <c r="C134" s="29" t="s">
        <v>5964</v>
      </c>
      <c r="D134" s="29">
        <v>5557273088</v>
      </c>
      <c r="E134" s="31">
        <v>39.302001953125</v>
      </c>
    </row>
    <row r="135" spans="2:6" x14ac:dyDescent="0.2">
      <c r="B135" s="29" t="s">
        <v>5963</v>
      </c>
      <c r="C135" s="29" t="s">
        <v>5962</v>
      </c>
      <c r="D135" s="29">
        <v>5528103936</v>
      </c>
      <c r="E135" s="31">
        <v>20.775955200195298</v>
      </c>
    </row>
    <row r="136" spans="2:6" x14ac:dyDescent="0.2">
      <c r="B136" s="29" t="s">
        <v>214</v>
      </c>
      <c r="C136" s="29" t="s">
        <v>5961</v>
      </c>
      <c r="D136" s="29">
        <v>5487377920</v>
      </c>
      <c r="E136" s="31">
        <v>107.55999755859401</v>
      </c>
      <c r="F136" s="29" t="s">
        <v>6185</v>
      </c>
    </row>
    <row r="137" spans="2:6" x14ac:dyDescent="0.2">
      <c r="B137" s="29" t="s">
        <v>5958</v>
      </c>
      <c r="C137" s="29" t="s">
        <v>5957</v>
      </c>
      <c r="D137" s="29">
        <v>5428382208</v>
      </c>
      <c r="E137" s="31">
        <v>74.970001220703097</v>
      </c>
    </row>
    <row r="138" spans="2:6" x14ac:dyDescent="0.2">
      <c r="B138" s="29" t="s">
        <v>5956</v>
      </c>
      <c r="C138" s="29" t="s">
        <v>5955</v>
      </c>
      <c r="D138" s="29">
        <v>5401240064</v>
      </c>
      <c r="E138" s="31">
        <v>126.90000152587901</v>
      </c>
    </row>
    <row r="139" spans="2:6" x14ac:dyDescent="0.2">
      <c r="B139" s="29" t="s">
        <v>212</v>
      </c>
      <c r="C139" s="29" t="s">
        <v>5954</v>
      </c>
      <c r="D139" s="29">
        <v>5370445824</v>
      </c>
      <c r="E139" s="31">
        <v>123.470001220703</v>
      </c>
      <c r="F139" s="29" t="s">
        <v>6185</v>
      </c>
    </row>
    <row r="140" spans="2:6" x14ac:dyDescent="0.2">
      <c r="B140" s="29" t="s">
        <v>5953</v>
      </c>
      <c r="C140" s="29" t="s">
        <v>5952</v>
      </c>
      <c r="D140" s="29">
        <v>5307440128</v>
      </c>
      <c r="E140" s="31">
        <v>88.055679321289105</v>
      </c>
    </row>
    <row r="141" spans="2:6" x14ac:dyDescent="0.2">
      <c r="B141" s="29" t="s">
        <v>5951</v>
      </c>
      <c r="C141" s="29" t="s">
        <v>5950</v>
      </c>
      <c r="D141" s="29">
        <v>5286804480</v>
      </c>
      <c r="E141" s="31">
        <v>19.849624633789102</v>
      </c>
    </row>
    <row r="142" spans="2:6" x14ac:dyDescent="0.2">
      <c r="B142" s="29" t="s">
        <v>5947</v>
      </c>
      <c r="C142" s="29" t="s">
        <v>5946</v>
      </c>
      <c r="D142" s="29">
        <v>5108671488</v>
      </c>
      <c r="E142" s="31">
        <v>21.664018630981399</v>
      </c>
    </row>
    <row r="143" spans="2:6" x14ac:dyDescent="0.2">
      <c r="B143" s="29" t="s">
        <v>5943</v>
      </c>
      <c r="C143" s="29" t="s">
        <v>5942</v>
      </c>
      <c r="D143" s="29">
        <v>5053087232</v>
      </c>
      <c r="E143" s="31">
        <v>52.918983459472699</v>
      </c>
    </row>
    <row r="144" spans="2:6" x14ac:dyDescent="0.2">
      <c r="B144" s="29" t="s">
        <v>5941</v>
      </c>
      <c r="C144" s="29" t="s">
        <v>5940</v>
      </c>
      <c r="D144" s="29">
        <v>5043919360</v>
      </c>
      <c r="E144" s="31">
        <v>114.43000030517599</v>
      </c>
    </row>
    <row r="145" spans="2:6" x14ac:dyDescent="0.2">
      <c r="B145" s="29" t="s">
        <v>158</v>
      </c>
      <c r="C145" s="29" t="s">
        <v>5937</v>
      </c>
      <c r="D145" s="29">
        <v>4929681408</v>
      </c>
      <c r="E145" s="31">
        <v>115.610000610352</v>
      </c>
      <c r="F145" s="29" t="s">
        <v>6185</v>
      </c>
    </row>
    <row r="146" spans="2:6" x14ac:dyDescent="0.2">
      <c r="B146" s="29" t="s">
        <v>5934</v>
      </c>
      <c r="C146" s="29" t="s">
        <v>5933</v>
      </c>
      <c r="D146" s="29">
        <v>4864747008</v>
      </c>
      <c r="E146" s="31">
        <v>0.65626615285873402</v>
      </c>
    </row>
    <row r="147" spans="2:6" x14ac:dyDescent="0.2">
      <c r="B147" s="29" t="s">
        <v>5932</v>
      </c>
      <c r="C147" s="29" t="s">
        <v>5931</v>
      </c>
      <c r="D147" s="29">
        <v>4855827456</v>
      </c>
      <c r="E147" s="31">
        <v>28.047065734863299</v>
      </c>
    </row>
    <row r="148" spans="2:6" x14ac:dyDescent="0.2">
      <c r="B148" s="29" t="s">
        <v>5924</v>
      </c>
      <c r="C148" s="29" t="s">
        <v>5923</v>
      </c>
      <c r="D148" s="29">
        <v>4695996928</v>
      </c>
      <c r="E148" s="31">
        <v>160.58999633789099</v>
      </c>
    </row>
    <row r="149" spans="2:6" x14ac:dyDescent="0.2">
      <c r="B149" s="29" t="s">
        <v>279</v>
      </c>
      <c r="C149" s="29" t="s">
        <v>5922</v>
      </c>
      <c r="D149" s="29">
        <v>4681985536</v>
      </c>
      <c r="E149" s="31">
        <v>54.220001220703097</v>
      </c>
      <c r="F149" s="29" t="s">
        <v>6185</v>
      </c>
    </row>
    <row r="150" spans="2:6" x14ac:dyDescent="0.2">
      <c r="B150" s="29" t="s">
        <v>5921</v>
      </c>
      <c r="C150" s="29" t="s">
        <v>5920</v>
      </c>
      <c r="D150" s="29">
        <v>4616801792</v>
      </c>
      <c r="E150" s="31">
        <v>46.799999237060497</v>
      </c>
    </row>
    <row r="151" spans="2:6" x14ac:dyDescent="0.2">
      <c r="B151" s="29" t="s">
        <v>5919</v>
      </c>
      <c r="C151" s="29" t="s">
        <v>5918</v>
      </c>
      <c r="D151" s="29">
        <v>4603741184</v>
      </c>
      <c r="E151" s="31">
        <v>19.317203521728501</v>
      </c>
    </row>
    <row r="152" spans="2:6" x14ac:dyDescent="0.2">
      <c r="B152" s="29" t="s">
        <v>181</v>
      </c>
      <c r="C152" s="29" t="s">
        <v>5917</v>
      </c>
      <c r="D152" s="29">
        <v>4468699648</v>
      </c>
      <c r="E152" s="31">
        <v>20.090000152587901</v>
      </c>
      <c r="F152" s="29" t="s">
        <v>6185</v>
      </c>
    </row>
    <row r="153" spans="2:6" x14ac:dyDescent="0.2">
      <c r="B153" s="29" t="s">
        <v>5916</v>
      </c>
      <c r="C153" s="29" t="s">
        <v>5915</v>
      </c>
      <c r="D153" s="29">
        <v>4425821184</v>
      </c>
      <c r="E153" s="31">
        <v>1.7792676687240601</v>
      </c>
    </row>
    <row r="154" spans="2:6" x14ac:dyDescent="0.2">
      <c r="B154" s="29" t="s">
        <v>5910</v>
      </c>
      <c r="C154" s="29" t="s">
        <v>5909</v>
      </c>
      <c r="D154" s="29">
        <v>4405857792</v>
      </c>
      <c r="E154" s="31">
        <v>51.6282768249512</v>
      </c>
    </row>
    <row r="155" spans="2:6" x14ac:dyDescent="0.2">
      <c r="B155" s="29" t="s">
        <v>5908</v>
      </c>
      <c r="C155" s="29" t="s">
        <v>5907</v>
      </c>
      <c r="D155" s="29">
        <v>4398644736</v>
      </c>
      <c r="E155" s="31">
        <v>29.9799995422363</v>
      </c>
    </row>
    <row r="156" spans="2:6" x14ac:dyDescent="0.2">
      <c r="B156" s="29" t="s">
        <v>5906</v>
      </c>
      <c r="C156" s="29" t="s">
        <v>5905</v>
      </c>
      <c r="D156" s="29">
        <v>4323878912</v>
      </c>
      <c r="E156" s="31">
        <v>17.623113632202099</v>
      </c>
    </row>
    <row r="157" spans="2:6" x14ac:dyDescent="0.2">
      <c r="B157" s="29" t="s">
        <v>5904</v>
      </c>
      <c r="C157" s="29" t="s">
        <v>5903</v>
      </c>
      <c r="D157" s="29">
        <v>4276430848</v>
      </c>
      <c r="E157" s="31">
        <v>49.220001220703097</v>
      </c>
    </row>
    <row r="158" spans="2:6" x14ac:dyDescent="0.2">
      <c r="B158" s="29" t="s">
        <v>273</v>
      </c>
      <c r="C158" s="29" t="s">
        <v>5902</v>
      </c>
      <c r="D158" s="29">
        <v>4253931520</v>
      </c>
      <c r="E158" s="31">
        <v>35.380001068115199</v>
      </c>
    </row>
    <row r="159" spans="2:6" x14ac:dyDescent="0.2">
      <c r="B159" s="29" t="s">
        <v>304</v>
      </c>
      <c r="C159" s="29" t="s">
        <v>5901</v>
      </c>
      <c r="D159" s="29">
        <v>4231844608</v>
      </c>
      <c r="E159" s="31">
        <v>35.619998931884801</v>
      </c>
      <c r="F159" s="29" t="s">
        <v>6185</v>
      </c>
    </row>
    <row r="160" spans="2:6" x14ac:dyDescent="0.2">
      <c r="B160" s="29" t="s">
        <v>162</v>
      </c>
      <c r="C160" s="29" t="s">
        <v>5896</v>
      </c>
      <c r="D160" s="29">
        <v>4144635136</v>
      </c>
      <c r="E160" s="31">
        <v>168.77999877929699</v>
      </c>
      <c r="F160" s="29" t="s">
        <v>6185</v>
      </c>
    </row>
    <row r="161" spans="2:5" x14ac:dyDescent="0.2">
      <c r="B161" s="29" t="s">
        <v>5895</v>
      </c>
      <c r="C161" s="29" t="s">
        <v>5894</v>
      </c>
      <c r="D161" s="29">
        <v>4127414272</v>
      </c>
      <c r="E161" s="31">
        <v>75.889999389648395</v>
      </c>
    </row>
    <row r="162" spans="2:5" x14ac:dyDescent="0.2">
      <c r="B162" s="29" t="s">
        <v>5891</v>
      </c>
      <c r="C162" s="29" t="s">
        <v>5890</v>
      </c>
      <c r="D162" s="29">
        <v>4099171328</v>
      </c>
      <c r="E162" s="31">
        <v>24.145088195800799</v>
      </c>
    </row>
    <row r="163" spans="2:5" x14ac:dyDescent="0.2">
      <c r="B163" s="29" t="s">
        <v>5889</v>
      </c>
      <c r="C163" s="29" t="s">
        <v>5888</v>
      </c>
      <c r="D163" s="29">
        <v>4083346176</v>
      </c>
      <c r="E163" s="31">
        <v>7.1769962310790998</v>
      </c>
    </row>
    <row r="164" spans="2:5" x14ac:dyDescent="0.2">
      <c r="B164" s="29" t="s">
        <v>5887</v>
      </c>
      <c r="C164" s="29" t="s">
        <v>5886</v>
      </c>
      <c r="D164" s="29">
        <v>4039410432</v>
      </c>
      <c r="E164" s="31">
        <v>2.3128149509429901</v>
      </c>
    </row>
    <row r="165" spans="2:5" x14ac:dyDescent="0.2">
      <c r="B165" s="29" t="s">
        <v>5885</v>
      </c>
      <c r="C165" s="29" t="s">
        <v>5884</v>
      </c>
      <c r="D165" s="29">
        <v>3978959616</v>
      </c>
      <c r="E165" s="31">
        <v>107.48999786377</v>
      </c>
    </row>
    <row r="166" spans="2:5" x14ac:dyDescent="0.2">
      <c r="B166" s="29" t="s">
        <v>5883</v>
      </c>
      <c r="C166" s="29" t="s">
        <v>5882</v>
      </c>
      <c r="D166" s="29">
        <v>3934321408</v>
      </c>
      <c r="E166" s="31">
        <v>21.159999847412099</v>
      </c>
    </row>
    <row r="167" spans="2:5" x14ac:dyDescent="0.2">
      <c r="B167" s="29" t="s">
        <v>5879</v>
      </c>
      <c r="C167" s="29" t="s">
        <v>5878</v>
      </c>
      <c r="D167" s="29">
        <v>3873561088</v>
      </c>
      <c r="E167" s="31">
        <v>59.75</v>
      </c>
    </row>
    <row r="168" spans="2:5" x14ac:dyDescent="0.2">
      <c r="B168" s="29" t="s">
        <v>5877</v>
      </c>
      <c r="C168" s="29" t="s">
        <v>5876</v>
      </c>
      <c r="D168" s="29">
        <v>3868017152</v>
      </c>
      <c r="E168" s="31">
        <v>20.753963470458999</v>
      </c>
    </row>
    <row r="169" spans="2:5" x14ac:dyDescent="0.2">
      <c r="B169" s="29" t="s">
        <v>5875</v>
      </c>
      <c r="C169" s="29" t="s">
        <v>5874</v>
      </c>
      <c r="D169" s="29">
        <v>3853473792</v>
      </c>
      <c r="E169" s="31">
        <v>81.720001220703097</v>
      </c>
    </row>
    <row r="170" spans="2:5" x14ac:dyDescent="0.2">
      <c r="B170" s="29" t="s">
        <v>5871</v>
      </c>
      <c r="C170" s="29" t="s">
        <v>5870</v>
      </c>
      <c r="D170" s="29">
        <v>3844907008</v>
      </c>
      <c r="E170" s="31">
        <v>52.529998779296903</v>
      </c>
    </row>
    <row r="171" spans="2:5" x14ac:dyDescent="0.2">
      <c r="B171" s="29" t="s">
        <v>5868</v>
      </c>
      <c r="C171" s="29" t="s">
        <v>5867</v>
      </c>
      <c r="D171" s="29">
        <v>3809457664</v>
      </c>
      <c r="E171" s="31">
        <v>13.4568281173706</v>
      </c>
    </row>
    <row r="172" spans="2:5" x14ac:dyDescent="0.2">
      <c r="B172" s="29" t="s">
        <v>5866</v>
      </c>
      <c r="C172" s="29" t="s">
        <v>5865</v>
      </c>
      <c r="D172" s="29">
        <v>3725496576</v>
      </c>
      <c r="E172" s="31">
        <v>43.330001831054702</v>
      </c>
    </row>
    <row r="173" spans="2:5" x14ac:dyDescent="0.2">
      <c r="B173" s="29" t="s">
        <v>5862</v>
      </c>
      <c r="C173" s="29" t="s">
        <v>5861</v>
      </c>
      <c r="D173" s="29">
        <v>3681239296</v>
      </c>
      <c r="E173" s="31">
        <v>52.223987579345703</v>
      </c>
    </row>
    <row r="174" spans="2:5" x14ac:dyDescent="0.2">
      <c r="B174" s="29" t="s">
        <v>5860</v>
      </c>
      <c r="C174" s="29" t="s">
        <v>5859</v>
      </c>
      <c r="D174" s="29">
        <v>3665293056</v>
      </c>
      <c r="E174" s="31">
        <v>69.199996948242202</v>
      </c>
    </row>
    <row r="175" spans="2:5" x14ac:dyDescent="0.2">
      <c r="B175" s="29" t="s">
        <v>5858</v>
      </c>
      <c r="C175" s="29" t="s">
        <v>5857</v>
      </c>
      <c r="D175" s="29">
        <v>3660334848</v>
      </c>
      <c r="E175" s="31">
        <v>28</v>
      </c>
    </row>
    <row r="176" spans="2:5" x14ac:dyDescent="0.2">
      <c r="B176" s="29" t="s">
        <v>5854</v>
      </c>
      <c r="C176" s="29" t="s">
        <v>5853</v>
      </c>
      <c r="D176" s="29">
        <v>3633581056</v>
      </c>
      <c r="E176" s="31">
        <v>64.945381164550795</v>
      </c>
    </row>
    <row r="177" spans="2:5" x14ac:dyDescent="0.2">
      <c r="B177" s="29" t="s">
        <v>5852</v>
      </c>
      <c r="C177" s="29" t="s">
        <v>5851</v>
      </c>
      <c r="D177" s="29">
        <v>3626324992</v>
      </c>
      <c r="E177" s="31">
        <v>8.6378641128540004</v>
      </c>
    </row>
    <row r="178" spans="2:5" x14ac:dyDescent="0.2">
      <c r="B178" s="29" t="s">
        <v>5850</v>
      </c>
      <c r="C178" s="29" t="s">
        <v>5849</v>
      </c>
      <c r="D178" s="29">
        <v>3624929536</v>
      </c>
      <c r="E178" s="31">
        <v>40.669998168945298</v>
      </c>
    </row>
    <row r="179" spans="2:5" x14ac:dyDescent="0.2">
      <c r="B179" s="29" t="s">
        <v>5848</v>
      </c>
      <c r="C179" s="29" t="s">
        <v>5847</v>
      </c>
      <c r="D179" s="29">
        <v>3614334208</v>
      </c>
      <c r="E179" s="31">
        <v>4.9534893035888699</v>
      </c>
    </row>
    <row r="180" spans="2:5" x14ac:dyDescent="0.2">
      <c r="B180" s="29" t="s">
        <v>5846</v>
      </c>
      <c r="C180" s="29" t="s">
        <v>5845</v>
      </c>
      <c r="D180" s="29">
        <v>3590610432</v>
      </c>
      <c r="E180" s="31">
        <v>9.3791484832763707</v>
      </c>
    </row>
    <row r="181" spans="2:5" x14ac:dyDescent="0.2">
      <c r="B181" s="29" t="s">
        <v>5844</v>
      </c>
      <c r="C181" s="29" t="s">
        <v>5843</v>
      </c>
      <c r="D181" s="29">
        <v>3577838336</v>
      </c>
      <c r="E181" s="31">
        <v>22.319999694824201</v>
      </c>
    </row>
    <row r="182" spans="2:5" x14ac:dyDescent="0.2">
      <c r="B182" s="29" t="s">
        <v>5842</v>
      </c>
      <c r="C182" s="29" t="s">
        <v>2987</v>
      </c>
      <c r="D182" s="29">
        <v>3566675712</v>
      </c>
      <c r="E182" s="31">
        <v>41.969802856445298</v>
      </c>
    </row>
    <row r="183" spans="2:5" x14ac:dyDescent="0.2">
      <c r="B183" s="29" t="s">
        <v>5841</v>
      </c>
      <c r="C183" s="29" t="s">
        <v>5840</v>
      </c>
      <c r="D183" s="29">
        <v>3551022080</v>
      </c>
      <c r="E183" s="31">
        <v>6.3576588630676296</v>
      </c>
    </row>
    <row r="184" spans="2:5" x14ac:dyDescent="0.2">
      <c r="B184" s="29" t="s">
        <v>5839</v>
      </c>
      <c r="C184" s="29" t="s">
        <v>5838</v>
      </c>
      <c r="D184" s="29">
        <v>3519382016</v>
      </c>
      <c r="E184" s="31">
        <v>22.7367973327637</v>
      </c>
    </row>
    <row r="185" spans="2:5" x14ac:dyDescent="0.2">
      <c r="B185" s="29" t="s">
        <v>5837</v>
      </c>
      <c r="C185" s="29" t="s">
        <v>5836</v>
      </c>
      <c r="D185" s="29">
        <v>3503485696</v>
      </c>
      <c r="E185" s="31">
        <v>5.24452447891235</v>
      </c>
    </row>
    <row r="186" spans="2:5" x14ac:dyDescent="0.2">
      <c r="B186" s="29" t="s">
        <v>129</v>
      </c>
      <c r="C186" s="29" t="s">
        <v>5835</v>
      </c>
      <c r="D186" s="29">
        <v>3479682816</v>
      </c>
      <c r="E186" s="31">
        <v>27.7299995422363</v>
      </c>
    </row>
    <row r="187" spans="2:5" x14ac:dyDescent="0.2">
      <c r="B187" s="29" t="s">
        <v>5834</v>
      </c>
      <c r="C187" s="29" t="s">
        <v>5833</v>
      </c>
      <c r="D187" s="29">
        <v>3476435200</v>
      </c>
      <c r="E187" s="31">
        <v>2.4152417182922399</v>
      </c>
    </row>
    <row r="188" spans="2:5" x14ac:dyDescent="0.2">
      <c r="B188" s="29" t="s">
        <v>5832</v>
      </c>
      <c r="C188" s="29" t="s">
        <v>5831</v>
      </c>
      <c r="D188" s="29">
        <v>3474960640</v>
      </c>
      <c r="E188" s="31">
        <v>63.869998931884801</v>
      </c>
    </row>
    <row r="189" spans="2:5" x14ac:dyDescent="0.2">
      <c r="B189" s="29" t="s">
        <v>5830</v>
      </c>
      <c r="C189" s="29" t="s">
        <v>5829</v>
      </c>
      <c r="D189" s="29">
        <v>3456763648</v>
      </c>
      <c r="E189" s="31">
        <v>6.8843555450439498</v>
      </c>
    </row>
    <row r="190" spans="2:5" x14ac:dyDescent="0.2">
      <c r="B190" s="29" t="s">
        <v>5828</v>
      </c>
      <c r="C190" s="29" t="s">
        <v>5827</v>
      </c>
      <c r="D190" s="29">
        <v>3456482560</v>
      </c>
      <c r="E190" s="31">
        <v>55.233707427978501</v>
      </c>
    </row>
    <row r="191" spans="2:5" x14ac:dyDescent="0.2">
      <c r="B191" s="29" t="s">
        <v>5826</v>
      </c>
      <c r="C191" s="29" t="s">
        <v>5825</v>
      </c>
      <c r="D191" s="29">
        <v>3452270336</v>
      </c>
      <c r="E191" s="31">
        <v>3.8613860607147199</v>
      </c>
    </row>
    <row r="192" spans="2:5" x14ac:dyDescent="0.2">
      <c r="B192" s="29" t="s">
        <v>5824</v>
      </c>
      <c r="C192" s="29" t="s">
        <v>5823</v>
      </c>
      <c r="D192" s="29">
        <v>3447248384</v>
      </c>
      <c r="E192" s="31">
        <v>4.49594974517822</v>
      </c>
    </row>
    <row r="193" spans="2:6" x14ac:dyDescent="0.2">
      <c r="B193" s="29" t="s">
        <v>5822</v>
      </c>
      <c r="C193" s="29" t="s">
        <v>5821</v>
      </c>
      <c r="D193" s="29">
        <v>3427599360</v>
      </c>
      <c r="E193" s="31">
        <v>1.37563765048981</v>
      </c>
    </row>
    <row r="194" spans="2:6" x14ac:dyDescent="0.2">
      <c r="B194" s="29" t="s">
        <v>5820</v>
      </c>
      <c r="C194" s="29" t="s">
        <v>5819</v>
      </c>
      <c r="D194" s="29">
        <v>3423182848</v>
      </c>
      <c r="E194" s="31">
        <v>33.0123100280762</v>
      </c>
    </row>
    <row r="195" spans="2:6" x14ac:dyDescent="0.2">
      <c r="B195" s="29" t="s">
        <v>5818</v>
      </c>
      <c r="C195" s="29" t="s">
        <v>5817</v>
      </c>
      <c r="D195" s="29">
        <v>3410597888</v>
      </c>
      <c r="E195" s="31">
        <v>15.806195259094199</v>
      </c>
    </row>
    <row r="196" spans="2:6" x14ac:dyDescent="0.2">
      <c r="B196" s="29" t="s">
        <v>5816</v>
      </c>
      <c r="C196" s="29" t="s">
        <v>5815</v>
      </c>
      <c r="D196" s="29">
        <v>3385811200</v>
      </c>
      <c r="E196" s="31">
        <v>2.3153855800628702</v>
      </c>
    </row>
    <row r="197" spans="2:6" x14ac:dyDescent="0.2">
      <c r="B197" s="29" t="s">
        <v>5814</v>
      </c>
      <c r="C197" s="29" t="s">
        <v>5813</v>
      </c>
      <c r="D197" s="29">
        <v>3380298240</v>
      </c>
      <c r="E197" s="31">
        <v>12.4356679916382</v>
      </c>
    </row>
    <row r="198" spans="2:6" x14ac:dyDescent="0.2">
      <c r="B198" s="29" t="s">
        <v>5812</v>
      </c>
      <c r="C198" s="29" t="s">
        <v>5811</v>
      </c>
      <c r="D198" s="29">
        <v>3369061376</v>
      </c>
      <c r="E198" s="31">
        <v>55.4799995422363</v>
      </c>
    </row>
    <row r="199" spans="2:6" x14ac:dyDescent="0.2">
      <c r="B199" s="29" t="s">
        <v>306</v>
      </c>
      <c r="C199" s="29" t="s">
        <v>5810</v>
      </c>
      <c r="D199" s="29">
        <v>3360452608</v>
      </c>
      <c r="E199" s="31">
        <v>14.7399997711182</v>
      </c>
    </row>
    <row r="200" spans="2:6" x14ac:dyDescent="0.2">
      <c r="B200" s="29" t="s">
        <v>5809</v>
      </c>
      <c r="C200" s="29" t="s">
        <v>5808</v>
      </c>
      <c r="D200" s="29">
        <v>3353822976</v>
      </c>
      <c r="E200" s="31">
        <v>67</v>
      </c>
    </row>
    <row r="201" spans="2:6" x14ac:dyDescent="0.2">
      <c r="B201" s="29" t="s">
        <v>5807</v>
      </c>
      <c r="C201" s="29" t="s">
        <v>5806</v>
      </c>
      <c r="D201" s="29">
        <v>3341955840</v>
      </c>
      <c r="E201" s="31">
        <v>123.75</v>
      </c>
    </row>
    <row r="202" spans="2:6" x14ac:dyDescent="0.2">
      <c r="B202" s="29" t="s">
        <v>283</v>
      </c>
      <c r="C202" s="29" t="s">
        <v>5805</v>
      </c>
      <c r="D202" s="29">
        <v>3311936256</v>
      </c>
      <c r="E202" s="31">
        <v>28.110000610351602</v>
      </c>
    </row>
    <row r="203" spans="2:6" x14ac:dyDescent="0.2">
      <c r="B203" s="29" t="s">
        <v>5804</v>
      </c>
      <c r="C203" s="29" t="s">
        <v>5803</v>
      </c>
      <c r="D203" s="29">
        <v>3298129408</v>
      </c>
      <c r="E203" s="31">
        <v>17.950000762939499</v>
      </c>
    </row>
    <row r="204" spans="2:6" x14ac:dyDescent="0.2">
      <c r="B204" s="29" t="s">
        <v>5802</v>
      </c>
      <c r="C204" s="29" t="s">
        <v>5801</v>
      </c>
      <c r="D204" s="29">
        <v>3296124160</v>
      </c>
      <c r="E204" s="31">
        <v>79.519996643066406</v>
      </c>
    </row>
    <row r="205" spans="2:6" x14ac:dyDescent="0.2">
      <c r="B205" s="29" t="s">
        <v>5800</v>
      </c>
      <c r="C205" s="29" t="s">
        <v>5799</v>
      </c>
      <c r="D205" s="29">
        <v>3288209920</v>
      </c>
      <c r="E205" s="31">
        <v>58.409999847412102</v>
      </c>
    </row>
    <row r="206" spans="2:6" x14ac:dyDescent="0.2">
      <c r="B206" s="29" t="s">
        <v>5798</v>
      </c>
      <c r="C206" s="29" t="s">
        <v>5797</v>
      </c>
      <c r="D206" s="29">
        <v>3285768448</v>
      </c>
      <c r="E206" s="31">
        <v>26.540000915527301</v>
      </c>
    </row>
    <row r="207" spans="2:6" x14ac:dyDescent="0.2">
      <c r="B207" s="29" t="s">
        <v>5796</v>
      </c>
      <c r="C207" s="29" t="s">
        <v>5795</v>
      </c>
      <c r="D207" s="29">
        <v>3280029696</v>
      </c>
      <c r="E207" s="31">
        <v>17.661697387695298</v>
      </c>
    </row>
    <row r="208" spans="2:6" x14ac:dyDescent="0.2">
      <c r="B208" s="29" t="s">
        <v>281</v>
      </c>
      <c r="C208" s="29" t="s">
        <v>5794</v>
      </c>
      <c r="D208" s="29">
        <v>3251432448</v>
      </c>
      <c r="E208" s="31">
        <v>31.319999694824201</v>
      </c>
      <c r="F208" s="29" t="s">
        <v>6185</v>
      </c>
    </row>
    <row r="209" spans="2:5" x14ac:dyDescent="0.2">
      <c r="B209" s="29" t="s">
        <v>5793</v>
      </c>
      <c r="C209" s="29" t="s">
        <v>5792</v>
      </c>
      <c r="D209" s="29">
        <v>3249861376</v>
      </c>
      <c r="E209" s="31">
        <v>3.7398741245269802</v>
      </c>
    </row>
    <row r="210" spans="2:5" x14ac:dyDescent="0.2">
      <c r="B210" s="29" t="s">
        <v>5791</v>
      </c>
      <c r="C210" s="29" t="s">
        <v>5790</v>
      </c>
      <c r="D210" s="29">
        <v>3249652992</v>
      </c>
      <c r="E210" s="31">
        <v>8.4415388107299805</v>
      </c>
    </row>
    <row r="211" spans="2:5" x14ac:dyDescent="0.2">
      <c r="B211" s="29" t="s">
        <v>5789</v>
      </c>
      <c r="C211" s="29" t="s">
        <v>5788</v>
      </c>
      <c r="D211" s="29">
        <v>3249617408</v>
      </c>
      <c r="E211" s="31">
        <v>87.285003662109403</v>
      </c>
    </row>
    <row r="212" spans="2:5" x14ac:dyDescent="0.2">
      <c r="B212" s="29" t="s">
        <v>5787</v>
      </c>
      <c r="C212" s="29" t="s">
        <v>5786</v>
      </c>
      <c r="D212" s="29">
        <v>3245338880</v>
      </c>
      <c r="E212" s="31">
        <v>4.7404742240905797</v>
      </c>
    </row>
    <row r="213" spans="2:5" x14ac:dyDescent="0.2">
      <c r="B213" s="29" t="s">
        <v>5785</v>
      </c>
      <c r="C213" s="29" t="s">
        <v>5784</v>
      </c>
      <c r="D213" s="29">
        <v>3214833152</v>
      </c>
      <c r="E213" s="31">
        <v>0.220577016472816</v>
      </c>
    </row>
    <row r="214" spans="2:5" x14ac:dyDescent="0.2">
      <c r="B214" s="29" t="s">
        <v>5783</v>
      </c>
      <c r="C214" s="29" t="s">
        <v>5782</v>
      </c>
      <c r="D214" s="29">
        <v>3183039488</v>
      </c>
      <c r="E214" s="31">
        <v>2.55325531959534</v>
      </c>
    </row>
    <row r="215" spans="2:5" x14ac:dyDescent="0.2">
      <c r="B215" s="29" t="s">
        <v>5781</v>
      </c>
      <c r="C215" s="29" t="s">
        <v>5780</v>
      </c>
      <c r="D215" s="29">
        <v>3121682432</v>
      </c>
      <c r="E215" s="31">
        <v>38.392539978027301</v>
      </c>
    </row>
    <row r="216" spans="2:5" x14ac:dyDescent="0.2">
      <c r="B216" s="29" t="s">
        <v>5779</v>
      </c>
      <c r="C216" s="29" t="s">
        <v>5778</v>
      </c>
      <c r="D216" s="29">
        <v>3104997888</v>
      </c>
      <c r="E216" s="31">
        <v>69.699111938476605</v>
      </c>
    </row>
    <row r="217" spans="2:5" x14ac:dyDescent="0.2">
      <c r="B217" s="29" t="s">
        <v>5777</v>
      </c>
      <c r="C217" s="29" t="s">
        <v>5776</v>
      </c>
      <c r="D217" s="29">
        <v>3074992640</v>
      </c>
      <c r="E217" s="31">
        <v>1.3861385583877599</v>
      </c>
    </row>
    <row r="218" spans="2:5" x14ac:dyDescent="0.2">
      <c r="B218" s="29" t="s">
        <v>103</v>
      </c>
      <c r="C218" s="29" t="s">
        <v>5775</v>
      </c>
      <c r="D218" s="29">
        <v>3066846976</v>
      </c>
      <c r="E218" s="31">
        <v>19.170000076293899</v>
      </c>
    </row>
    <row r="219" spans="2:5" x14ac:dyDescent="0.2">
      <c r="B219" s="29" t="s">
        <v>5774</v>
      </c>
      <c r="C219" s="29" t="s">
        <v>5773</v>
      </c>
      <c r="D219" s="29">
        <v>3065605632</v>
      </c>
      <c r="E219" s="31">
        <v>66.485328674316406</v>
      </c>
    </row>
    <row r="220" spans="2:5" x14ac:dyDescent="0.2">
      <c r="B220" s="29" t="s">
        <v>5772</v>
      </c>
      <c r="C220" s="29" t="s">
        <v>5771</v>
      </c>
      <c r="D220" s="29">
        <v>3062189056</v>
      </c>
      <c r="E220" s="31">
        <v>7.9267926216125497</v>
      </c>
    </row>
    <row r="221" spans="2:5" x14ac:dyDescent="0.2">
      <c r="B221" s="29" t="s">
        <v>5770</v>
      </c>
      <c r="C221" s="29" t="s">
        <v>5769</v>
      </c>
      <c r="D221" s="29">
        <v>3040150272</v>
      </c>
      <c r="E221" s="31">
        <v>62.549640655517599</v>
      </c>
    </row>
    <row r="222" spans="2:5" x14ac:dyDescent="0.2">
      <c r="B222" s="29" t="s">
        <v>5768</v>
      </c>
      <c r="C222" s="29" t="s">
        <v>5767</v>
      </c>
      <c r="D222" s="29">
        <v>3036706816</v>
      </c>
      <c r="E222" s="31">
        <v>47.160442352294901</v>
      </c>
    </row>
    <row r="223" spans="2:5" x14ac:dyDescent="0.2">
      <c r="B223" s="29" t="s">
        <v>5766</v>
      </c>
      <c r="C223" s="29" t="s">
        <v>5765</v>
      </c>
      <c r="D223" s="29">
        <v>3035869952</v>
      </c>
      <c r="E223" s="31">
        <v>25.3076171875</v>
      </c>
    </row>
    <row r="224" spans="2:5" x14ac:dyDescent="0.2">
      <c r="B224" s="29" t="s">
        <v>5764</v>
      </c>
      <c r="C224" s="29" t="s">
        <v>5763</v>
      </c>
      <c r="D224" s="29">
        <v>3026046720</v>
      </c>
      <c r="E224" s="31">
        <v>4.1993575096130398</v>
      </c>
    </row>
    <row r="225" spans="2:5" x14ac:dyDescent="0.2">
      <c r="B225" s="29" t="s">
        <v>5762</v>
      </c>
      <c r="C225" s="29" t="s">
        <v>5761</v>
      </c>
      <c r="D225" s="29">
        <v>3012953856</v>
      </c>
      <c r="E225" s="31">
        <v>0.67302727699279796</v>
      </c>
    </row>
    <row r="226" spans="2:5" x14ac:dyDescent="0.2">
      <c r="B226" s="29" t="s">
        <v>5760</v>
      </c>
      <c r="C226" s="29" t="s">
        <v>5759</v>
      </c>
      <c r="D226" s="29">
        <v>3001331456</v>
      </c>
      <c r="E226" s="31">
        <v>5.8250827789306596</v>
      </c>
    </row>
    <row r="227" spans="2:5" x14ac:dyDescent="0.2">
      <c r="B227" s="29" t="s">
        <v>5758</v>
      </c>
      <c r="C227" s="29" t="s">
        <v>5757</v>
      </c>
      <c r="D227" s="29">
        <v>2991363072</v>
      </c>
      <c r="E227" s="31">
        <v>61.459999084472699</v>
      </c>
    </row>
    <row r="228" spans="2:5" x14ac:dyDescent="0.2">
      <c r="B228" s="29" t="s">
        <v>5756</v>
      </c>
      <c r="C228" s="29" t="s">
        <v>5755</v>
      </c>
      <c r="D228" s="29">
        <v>2944727808</v>
      </c>
      <c r="E228" s="31">
        <v>4.0639066696167001</v>
      </c>
    </row>
    <row r="229" spans="2:5" x14ac:dyDescent="0.2">
      <c r="B229" s="29" t="s">
        <v>5754</v>
      </c>
      <c r="C229" s="29" t="s">
        <v>5753</v>
      </c>
      <c r="D229" s="29">
        <v>2937637888</v>
      </c>
      <c r="E229" s="31">
        <v>51.131851196289098</v>
      </c>
    </row>
    <row r="230" spans="2:5" x14ac:dyDescent="0.2">
      <c r="B230" s="29" t="s">
        <v>5752</v>
      </c>
      <c r="C230" s="29" t="s">
        <v>5751</v>
      </c>
      <c r="D230" s="29">
        <v>2928515584</v>
      </c>
      <c r="E230" s="31">
        <v>59.849998474121101</v>
      </c>
    </row>
    <row r="231" spans="2:5" x14ac:dyDescent="0.2">
      <c r="B231" s="29" t="s">
        <v>5750</v>
      </c>
      <c r="C231" s="29" t="s">
        <v>5749</v>
      </c>
      <c r="D231" s="29">
        <v>2920251904</v>
      </c>
      <c r="E231" s="31">
        <v>3.0228023529052699</v>
      </c>
    </row>
    <row r="232" spans="2:5" x14ac:dyDescent="0.2">
      <c r="B232" s="29" t="s">
        <v>5748</v>
      </c>
      <c r="C232" s="29" t="s">
        <v>5747</v>
      </c>
      <c r="D232" s="29">
        <v>2917253120</v>
      </c>
      <c r="E232" s="31">
        <v>1.3276327848434399</v>
      </c>
    </row>
    <row r="233" spans="2:5" x14ac:dyDescent="0.2">
      <c r="B233" s="29" t="s">
        <v>5746</v>
      </c>
      <c r="C233" s="29" t="s">
        <v>5745</v>
      </c>
      <c r="D233" s="29">
        <v>2903386624</v>
      </c>
      <c r="E233" s="31">
        <v>171.26687622070301</v>
      </c>
    </row>
    <row r="234" spans="2:5" x14ac:dyDescent="0.2">
      <c r="B234" s="29" t="s">
        <v>5744</v>
      </c>
      <c r="C234" s="29" t="s">
        <v>5743</v>
      </c>
      <c r="D234" s="29">
        <v>2896000000</v>
      </c>
      <c r="E234" s="31">
        <v>2.7377574443817099</v>
      </c>
    </row>
    <row r="235" spans="2:5" x14ac:dyDescent="0.2">
      <c r="B235" s="29" t="s">
        <v>5742</v>
      </c>
      <c r="C235" s="29" t="s">
        <v>5741</v>
      </c>
      <c r="D235" s="29">
        <v>2894442752</v>
      </c>
      <c r="E235" s="31">
        <v>257.59524536132801</v>
      </c>
    </row>
    <row r="236" spans="2:5" x14ac:dyDescent="0.2">
      <c r="B236" s="29" t="s">
        <v>5740</v>
      </c>
      <c r="C236" s="29" t="s">
        <v>5739</v>
      </c>
      <c r="D236" s="29">
        <v>2888025600</v>
      </c>
      <c r="E236" s="31">
        <v>3.2463245391845699</v>
      </c>
    </row>
    <row r="237" spans="2:5" x14ac:dyDescent="0.2">
      <c r="B237" s="29" t="s">
        <v>5738</v>
      </c>
      <c r="C237" s="29" t="s">
        <v>5737</v>
      </c>
      <c r="D237" s="29">
        <v>2873399040</v>
      </c>
      <c r="E237" s="31">
        <v>1.13460552692413</v>
      </c>
    </row>
    <row r="238" spans="2:5" x14ac:dyDescent="0.2">
      <c r="B238" s="29" t="s">
        <v>191</v>
      </c>
      <c r="C238" s="29" t="s">
        <v>5736</v>
      </c>
      <c r="D238" s="29">
        <v>2871305472</v>
      </c>
      <c r="E238" s="31">
        <v>73.790000915527301</v>
      </c>
    </row>
    <row r="239" spans="2:5" x14ac:dyDescent="0.2">
      <c r="B239" s="29" t="s">
        <v>5735</v>
      </c>
      <c r="C239" s="29" t="s">
        <v>5734</v>
      </c>
      <c r="D239" s="29">
        <v>2868146176</v>
      </c>
      <c r="E239" s="31">
        <v>1.4101409912109399</v>
      </c>
    </row>
    <row r="240" spans="2:5" x14ac:dyDescent="0.2">
      <c r="B240" s="29" t="s">
        <v>5733</v>
      </c>
      <c r="C240" s="29" t="s">
        <v>5732</v>
      </c>
      <c r="D240" s="29">
        <v>2859355136</v>
      </c>
      <c r="E240" s="31">
        <v>51.612907409667997</v>
      </c>
    </row>
    <row r="241" spans="2:5" x14ac:dyDescent="0.2">
      <c r="B241" s="29" t="s">
        <v>5731</v>
      </c>
      <c r="C241" s="29" t="s">
        <v>5730</v>
      </c>
      <c r="D241" s="29">
        <v>2857466880</v>
      </c>
      <c r="E241" s="31">
        <v>49.741859436035199</v>
      </c>
    </row>
    <row r="242" spans="2:5" x14ac:dyDescent="0.2">
      <c r="B242" s="29" t="s">
        <v>218</v>
      </c>
      <c r="C242" s="29" t="s">
        <v>5729</v>
      </c>
      <c r="D242" s="29">
        <v>2854956800</v>
      </c>
      <c r="E242" s="31">
        <v>40.959999084472699</v>
      </c>
    </row>
    <row r="243" spans="2:5" x14ac:dyDescent="0.2">
      <c r="B243" s="29" t="s">
        <v>5728</v>
      </c>
      <c r="C243" s="29" t="s">
        <v>5727</v>
      </c>
      <c r="D243" s="29">
        <v>2833269760</v>
      </c>
      <c r="E243" s="31">
        <v>14.1198511123657</v>
      </c>
    </row>
    <row r="244" spans="2:5" x14ac:dyDescent="0.2">
      <c r="B244" s="29" t="s">
        <v>5726</v>
      </c>
      <c r="C244" s="29" t="s">
        <v>5725</v>
      </c>
      <c r="D244" s="29">
        <v>2825039872</v>
      </c>
      <c r="E244" s="31">
        <v>2.61626172065735</v>
      </c>
    </row>
    <row r="245" spans="2:5" x14ac:dyDescent="0.2">
      <c r="B245" s="29" t="s">
        <v>5724</v>
      </c>
      <c r="C245" s="29" t="s">
        <v>5723</v>
      </c>
      <c r="D245" s="29">
        <v>2816630272</v>
      </c>
      <c r="E245" s="31">
        <v>1.0636063814163199</v>
      </c>
    </row>
    <row r="246" spans="2:5" x14ac:dyDescent="0.2">
      <c r="B246" s="29" t="s">
        <v>5722</v>
      </c>
      <c r="C246" s="29" t="s">
        <v>5721</v>
      </c>
      <c r="D246" s="29">
        <v>2812507904</v>
      </c>
      <c r="E246" s="31">
        <v>4.5889592170715297</v>
      </c>
    </row>
    <row r="247" spans="2:5" x14ac:dyDescent="0.2">
      <c r="B247" s="29" t="s">
        <v>5720</v>
      </c>
      <c r="C247" s="29" t="s">
        <v>5719</v>
      </c>
      <c r="D247" s="29">
        <v>2804176384</v>
      </c>
      <c r="E247" s="31">
        <v>2.7947793006896999</v>
      </c>
    </row>
    <row r="248" spans="2:5" x14ac:dyDescent="0.2">
      <c r="B248" s="29" t="s">
        <v>5718</v>
      </c>
      <c r="C248" s="29" t="s">
        <v>5717</v>
      </c>
      <c r="D248" s="29">
        <v>2784678912</v>
      </c>
      <c r="E248" s="31">
        <v>98.370002746582003</v>
      </c>
    </row>
    <row r="249" spans="2:5" x14ac:dyDescent="0.2">
      <c r="B249" s="29" t="s">
        <v>5716</v>
      </c>
      <c r="C249" s="29" t="s">
        <v>5715</v>
      </c>
      <c r="D249" s="29">
        <v>2754967296</v>
      </c>
      <c r="E249" s="31">
        <v>38.389999389648402</v>
      </c>
    </row>
    <row r="250" spans="2:5" x14ac:dyDescent="0.2">
      <c r="B250" s="29" t="s">
        <v>5714</v>
      </c>
      <c r="C250" s="29" t="s">
        <v>5713</v>
      </c>
      <c r="D250" s="29">
        <v>2734407936</v>
      </c>
      <c r="E250" s="31">
        <v>19.589790344238299</v>
      </c>
    </row>
    <row r="251" spans="2:5" x14ac:dyDescent="0.2">
      <c r="B251" s="29" t="s">
        <v>5712</v>
      </c>
      <c r="C251" s="29" t="s">
        <v>5711</v>
      </c>
      <c r="D251" s="29">
        <v>2718680320</v>
      </c>
      <c r="E251" s="31">
        <v>70.988876342773395</v>
      </c>
    </row>
    <row r="252" spans="2:5" x14ac:dyDescent="0.2">
      <c r="B252" s="29" t="s">
        <v>241</v>
      </c>
      <c r="C252" s="29" t="s">
        <v>5710</v>
      </c>
      <c r="D252" s="29">
        <v>2718611200</v>
      </c>
      <c r="E252" s="31">
        <v>73.809997558593807</v>
      </c>
    </row>
    <row r="253" spans="2:5" x14ac:dyDescent="0.2">
      <c r="B253" s="29" t="s">
        <v>5709</v>
      </c>
      <c r="C253" s="29" t="s">
        <v>5708</v>
      </c>
      <c r="D253" s="29">
        <v>2716920320</v>
      </c>
      <c r="E253" s="31">
        <v>55.580001831054702</v>
      </c>
    </row>
    <row r="254" spans="2:5" x14ac:dyDescent="0.2">
      <c r="B254" s="29" t="s">
        <v>5707</v>
      </c>
      <c r="C254" s="29" t="s">
        <v>5706</v>
      </c>
      <c r="D254" s="29">
        <v>2705798400</v>
      </c>
      <c r="E254" s="31">
        <v>2.40024018287659</v>
      </c>
    </row>
    <row r="255" spans="2:5" x14ac:dyDescent="0.2">
      <c r="B255" s="29" t="s">
        <v>5705</v>
      </c>
      <c r="C255" s="29" t="s">
        <v>5704</v>
      </c>
      <c r="D255" s="29">
        <v>2678683904</v>
      </c>
      <c r="E255" s="31">
        <v>8.8762683868408203</v>
      </c>
    </row>
    <row r="256" spans="2:5" x14ac:dyDescent="0.2">
      <c r="B256" s="29" t="s">
        <v>111</v>
      </c>
      <c r="C256" s="29" t="s">
        <v>5703</v>
      </c>
      <c r="D256" s="29">
        <v>2667524864</v>
      </c>
      <c r="E256" s="31">
        <v>56.220001220703097</v>
      </c>
    </row>
    <row r="257" spans="2:5" x14ac:dyDescent="0.2">
      <c r="B257" s="29" t="s">
        <v>5702</v>
      </c>
      <c r="C257" s="29" t="s">
        <v>5701</v>
      </c>
      <c r="D257" s="29">
        <v>2653627648</v>
      </c>
      <c r="E257" s="31">
        <v>15.606060981750501</v>
      </c>
    </row>
    <row r="258" spans="2:5" x14ac:dyDescent="0.2">
      <c r="B258" s="29" t="s">
        <v>5700</v>
      </c>
      <c r="C258" s="29" t="s">
        <v>5699</v>
      </c>
      <c r="D258" s="29">
        <v>2635383808</v>
      </c>
      <c r="E258" s="31">
        <v>1.05010497570038</v>
      </c>
    </row>
    <row r="259" spans="2:5" x14ac:dyDescent="0.2">
      <c r="B259" s="29" t="s">
        <v>5698</v>
      </c>
      <c r="C259" s="29" t="s">
        <v>5697</v>
      </c>
      <c r="D259" s="29">
        <v>2630747648</v>
      </c>
      <c r="E259" s="31">
        <v>83.781776428222699</v>
      </c>
    </row>
    <row r="260" spans="2:5" x14ac:dyDescent="0.2">
      <c r="B260" s="29" t="s">
        <v>5696</v>
      </c>
      <c r="C260" s="29" t="s">
        <v>5695</v>
      </c>
      <c r="D260" s="29">
        <v>2624747776</v>
      </c>
      <c r="E260" s="31">
        <v>15.176240921020501</v>
      </c>
    </row>
    <row r="261" spans="2:5" x14ac:dyDescent="0.2">
      <c r="B261" s="29" t="s">
        <v>5694</v>
      </c>
      <c r="C261" s="29" t="s">
        <v>5693</v>
      </c>
      <c r="D261" s="29">
        <v>2624622336</v>
      </c>
      <c r="E261" s="31">
        <v>32.734928131103501</v>
      </c>
    </row>
    <row r="262" spans="2:5" x14ac:dyDescent="0.2">
      <c r="B262" s="29" t="s">
        <v>5692</v>
      </c>
      <c r="C262" s="29" t="s">
        <v>5691</v>
      </c>
      <c r="D262" s="29">
        <v>2624225024</v>
      </c>
      <c r="E262" s="31">
        <v>4.7644767761230504</v>
      </c>
    </row>
    <row r="263" spans="2:5" x14ac:dyDescent="0.2">
      <c r="B263" s="29" t="s">
        <v>5690</v>
      </c>
      <c r="C263" s="29" t="s">
        <v>5689</v>
      </c>
      <c r="D263" s="29">
        <v>2610297088</v>
      </c>
      <c r="E263" s="31">
        <v>1.95469546318054</v>
      </c>
    </row>
    <row r="264" spans="2:5" x14ac:dyDescent="0.2">
      <c r="B264" s="29" t="s">
        <v>5688</v>
      </c>
      <c r="C264" s="29" t="s">
        <v>5687</v>
      </c>
      <c r="D264" s="29">
        <v>2607617024</v>
      </c>
      <c r="E264" s="31">
        <v>1.5301530361175499</v>
      </c>
    </row>
    <row r="265" spans="2:5" x14ac:dyDescent="0.2">
      <c r="B265" s="29" t="s">
        <v>5686</v>
      </c>
      <c r="C265" s="29" t="s">
        <v>5685</v>
      </c>
      <c r="D265" s="29">
        <v>2591581696</v>
      </c>
      <c r="E265" s="31">
        <v>29.3514614105225</v>
      </c>
    </row>
    <row r="266" spans="2:5" x14ac:dyDescent="0.2">
      <c r="B266" s="29" t="s">
        <v>5684</v>
      </c>
      <c r="C266" s="29" t="s">
        <v>5683</v>
      </c>
      <c r="D266" s="29">
        <v>2589919488</v>
      </c>
      <c r="E266" s="31">
        <v>3.0513052940368701</v>
      </c>
    </row>
    <row r="267" spans="2:5" x14ac:dyDescent="0.2">
      <c r="B267" s="29" t="s">
        <v>5682</v>
      </c>
      <c r="C267" s="29" t="s">
        <v>5681</v>
      </c>
      <c r="D267" s="29">
        <v>2585610752</v>
      </c>
      <c r="E267" s="31">
        <v>19.149999618530298</v>
      </c>
    </row>
    <row r="268" spans="2:5" x14ac:dyDescent="0.2">
      <c r="B268" s="29" t="s">
        <v>5680</v>
      </c>
      <c r="C268" s="29" t="s">
        <v>5679</v>
      </c>
      <c r="D268" s="29">
        <v>2571401216</v>
      </c>
      <c r="E268" s="31">
        <v>203.27700805664099</v>
      </c>
    </row>
    <row r="269" spans="2:5" x14ac:dyDescent="0.2">
      <c r="B269" s="29" t="s">
        <v>5678</v>
      </c>
      <c r="C269" s="29" t="s">
        <v>5677</v>
      </c>
      <c r="D269" s="29">
        <v>2556411904</v>
      </c>
      <c r="E269" s="31">
        <v>9.5649566650390607</v>
      </c>
    </row>
    <row r="270" spans="2:5" x14ac:dyDescent="0.2">
      <c r="B270" s="29" t="s">
        <v>222</v>
      </c>
      <c r="C270" s="29" t="s">
        <v>5676</v>
      </c>
      <c r="D270" s="29">
        <v>2548631296</v>
      </c>
      <c r="E270" s="31">
        <v>13.4099998474121</v>
      </c>
    </row>
    <row r="271" spans="2:5" x14ac:dyDescent="0.2">
      <c r="B271" s="29" t="s">
        <v>5675</v>
      </c>
      <c r="C271" s="29" t="s">
        <v>5674</v>
      </c>
      <c r="D271" s="29">
        <v>2542693120</v>
      </c>
      <c r="E271" s="31">
        <v>44.880001068115199</v>
      </c>
    </row>
    <row r="272" spans="2:5" x14ac:dyDescent="0.2">
      <c r="B272" s="29" t="s">
        <v>5673</v>
      </c>
      <c r="C272" s="29" t="s">
        <v>5672</v>
      </c>
      <c r="D272" s="29">
        <v>2523369216</v>
      </c>
      <c r="E272" s="31">
        <v>1.5556555986404399</v>
      </c>
    </row>
    <row r="273" spans="2:5" x14ac:dyDescent="0.2">
      <c r="B273" s="29" t="s">
        <v>5671</v>
      </c>
      <c r="C273" s="29" t="s">
        <v>5670</v>
      </c>
      <c r="D273" s="29">
        <v>2517547776</v>
      </c>
      <c r="E273" s="31">
        <v>1.5856585502624501</v>
      </c>
    </row>
    <row r="274" spans="2:5" x14ac:dyDescent="0.2">
      <c r="B274" s="29" t="s">
        <v>5669</v>
      </c>
      <c r="C274" s="29" t="s">
        <v>5668</v>
      </c>
      <c r="D274" s="29">
        <v>2505288960</v>
      </c>
      <c r="E274" s="31">
        <v>16.879758834838899</v>
      </c>
    </row>
    <row r="275" spans="2:5" x14ac:dyDescent="0.2">
      <c r="B275" s="29" t="s">
        <v>5667</v>
      </c>
      <c r="C275" s="29" t="s">
        <v>5666</v>
      </c>
      <c r="D275" s="29">
        <v>2504813568</v>
      </c>
      <c r="E275" s="31">
        <v>1.1731173992157</v>
      </c>
    </row>
    <row r="276" spans="2:5" x14ac:dyDescent="0.2">
      <c r="B276" s="29" t="s">
        <v>5665</v>
      </c>
      <c r="C276" s="29" t="s">
        <v>5664</v>
      </c>
      <c r="D276" s="29">
        <v>2490211584</v>
      </c>
      <c r="E276" s="31">
        <v>47.180000305175803</v>
      </c>
    </row>
    <row r="277" spans="2:5" x14ac:dyDescent="0.2">
      <c r="B277" s="29" t="s">
        <v>5663</v>
      </c>
      <c r="C277" s="29" t="s">
        <v>5662</v>
      </c>
      <c r="D277" s="29">
        <v>2469461760</v>
      </c>
      <c r="E277" s="31">
        <v>57.950000762939503</v>
      </c>
    </row>
    <row r="278" spans="2:5" x14ac:dyDescent="0.2">
      <c r="B278" s="29" t="s">
        <v>5661</v>
      </c>
      <c r="C278" s="29" t="s">
        <v>5660</v>
      </c>
      <c r="D278" s="29">
        <v>2465350400</v>
      </c>
      <c r="E278" s="31">
        <v>3.4653465747833301</v>
      </c>
    </row>
    <row r="279" spans="2:5" x14ac:dyDescent="0.2">
      <c r="B279" s="29" t="s">
        <v>171</v>
      </c>
      <c r="C279" s="29" t="s">
        <v>5659</v>
      </c>
      <c r="D279" s="29">
        <v>2452054272</v>
      </c>
      <c r="E279" s="31">
        <v>56.819999694824197</v>
      </c>
    </row>
    <row r="280" spans="2:5" x14ac:dyDescent="0.2">
      <c r="B280" s="29" t="s">
        <v>5658</v>
      </c>
      <c r="C280" s="29" t="s">
        <v>5657</v>
      </c>
      <c r="D280" s="29">
        <v>2450827520</v>
      </c>
      <c r="E280" s="31">
        <v>50.6675834655762</v>
      </c>
    </row>
    <row r="281" spans="2:5" x14ac:dyDescent="0.2">
      <c r="B281" s="29" t="s">
        <v>5656</v>
      </c>
      <c r="C281" s="29" t="s">
        <v>5655</v>
      </c>
      <c r="D281" s="29">
        <v>2450787072</v>
      </c>
      <c r="E281" s="31">
        <v>1.91335737705231</v>
      </c>
    </row>
    <row r="282" spans="2:5" x14ac:dyDescent="0.2">
      <c r="B282" s="29" t="s">
        <v>5654</v>
      </c>
      <c r="C282" s="29" t="s">
        <v>5653</v>
      </c>
      <c r="D282" s="29">
        <v>2425571584</v>
      </c>
      <c r="E282" s="31">
        <v>116.959999084473</v>
      </c>
    </row>
    <row r="283" spans="2:5" x14ac:dyDescent="0.2">
      <c r="B283" s="29" t="s">
        <v>5652</v>
      </c>
      <c r="C283" s="29" t="s">
        <v>5651</v>
      </c>
      <c r="D283" s="29">
        <v>2423044864</v>
      </c>
      <c r="E283" s="31">
        <v>23.7700004577637</v>
      </c>
    </row>
    <row r="284" spans="2:5" x14ac:dyDescent="0.2">
      <c r="B284" s="29" t="s">
        <v>5650</v>
      </c>
      <c r="C284" s="29" t="s">
        <v>5649</v>
      </c>
      <c r="D284" s="29">
        <v>2399899904</v>
      </c>
      <c r="E284" s="31">
        <v>78.430000305175795</v>
      </c>
    </row>
    <row r="285" spans="2:5" x14ac:dyDescent="0.2">
      <c r="B285" s="29" t="s">
        <v>5648</v>
      </c>
      <c r="C285" s="29" t="s">
        <v>5647</v>
      </c>
      <c r="D285" s="29">
        <v>2361497856</v>
      </c>
      <c r="E285" s="31">
        <v>3.0007355213165301</v>
      </c>
    </row>
    <row r="286" spans="2:5" x14ac:dyDescent="0.2">
      <c r="B286" s="29" t="s">
        <v>5646</v>
      </c>
      <c r="C286" s="29" t="s">
        <v>5645</v>
      </c>
      <c r="D286" s="29">
        <v>2355174400</v>
      </c>
      <c r="E286" s="31">
        <v>163.338455200195</v>
      </c>
    </row>
    <row r="287" spans="2:5" x14ac:dyDescent="0.2">
      <c r="B287" s="29" t="s">
        <v>5644</v>
      </c>
      <c r="C287" s="29" t="s">
        <v>5643</v>
      </c>
      <c r="D287" s="29">
        <v>2332693248</v>
      </c>
      <c r="E287" s="31">
        <v>43.880001068115199</v>
      </c>
    </row>
    <row r="288" spans="2:5" x14ac:dyDescent="0.2">
      <c r="B288" s="29" t="s">
        <v>5642</v>
      </c>
      <c r="C288" s="29" t="s">
        <v>5641</v>
      </c>
      <c r="D288" s="29">
        <v>2315939840</v>
      </c>
      <c r="E288" s="31">
        <v>31.530000686645501</v>
      </c>
    </row>
    <row r="289" spans="2:5" x14ac:dyDescent="0.2">
      <c r="B289" s="29" t="s">
        <v>148</v>
      </c>
      <c r="C289" s="29" t="s">
        <v>5640</v>
      </c>
      <c r="D289" s="29">
        <v>2311820032</v>
      </c>
      <c r="E289" s="31">
        <v>0.230789065361023</v>
      </c>
    </row>
    <row r="290" spans="2:5" x14ac:dyDescent="0.2">
      <c r="B290" s="29" t="s">
        <v>5639</v>
      </c>
      <c r="C290" s="29" t="s">
        <v>5638</v>
      </c>
      <c r="D290" s="29">
        <v>2308492288</v>
      </c>
      <c r="E290" s="31">
        <v>0.52088707685470603</v>
      </c>
    </row>
    <row r="291" spans="2:5" x14ac:dyDescent="0.2">
      <c r="B291" s="29" t="s">
        <v>5637</v>
      </c>
      <c r="C291" s="29" t="s">
        <v>5636</v>
      </c>
      <c r="D291" s="29">
        <v>2303931904</v>
      </c>
      <c r="E291" s="31">
        <v>4.8139815330505398</v>
      </c>
    </row>
    <row r="292" spans="2:5" x14ac:dyDescent="0.2">
      <c r="B292" s="29" t="s">
        <v>5635</v>
      </c>
      <c r="C292" s="29" t="s">
        <v>5634</v>
      </c>
      <c r="D292" s="29">
        <v>2298657024</v>
      </c>
      <c r="E292" s="31">
        <v>1.53176605701447</v>
      </c>
    </row>
    <row r="293" spans="2:5" x14ac:dyDescent="0.2">
      <c r="B293" s="29" t="s">
        <v>5633</v>
      </c>
      <c r="C293" s="29" t="s">
        <v>5632</v>
      </c>
      <c r="D293" s="29">
        <v>2297896704</v>
      </c>
      <c r="E293" s="31">
        <v>10.171428680419901</v>
      </c>
    </row>
    <row r="294" spans="2:5" x14ac:dyDescent="0.2">
      <c r="B294" s="29" t="s">
        <v>5631</v>
      </c>
      <c r="C294" s="29" t="s">
        <v>5630</v>
      </c>
      <c r="D294" s="29">
        <v>2286929152</v>
      </c>
      <c r="E294" s="31">
        <v>4.8544855117797896</v>
      </c>
    </row>
    <row r="295" spans="2:5" x14ac:dyDescent="0.2">
      <c r="B295" s="29" t="s">
        <v>5629</v>
      </c>
      <c r="C295" s="29" t="s">
        <v>5628</v>
      </c>
      <c r="D295" s="29">
        <v>2279707904</v>
      </c>
      <c r="E295" s="31">
        <v>400.014404296875</v>
      </c>
    </row>
    <row r="296" spans="2:5" x14ac:dyDescent="0.2">
      <c r="B296" s="29" t="s">
        <v>5627</v>
      </c>
      <c r="C296" s="29" t="s">
        <v>5626</v>
      </c>
      <c r="D296" s="29">
        <v>2275194624</v>
      </c>
      <c r="E296" s="31">
        <v>13.224781036376999</v>
      </c>
    </row>
    <row r="297" spans="2:5" x14ac:dyDescent="0.2">
      <c r="B297" s="29" t="s">
        <v>5625</v>
      </c>
      <c r="C297" s="29" t="s">
        <v>5624</v>
      </c>
      <c r="D297" s="29">
        <v>2271959040</v>
      </c>
      <c r="E297" s="31">
        <v>0.65406543016433705</v>
      </c>
    </row>
    <row r="298" spans="2:5" x14ac:dyDescent="0.2">
      <c r="B298" s="29" t="s">
        <v>308</v>
      </c>
      <c r="C298" s="29" t="s">
        <v>5623</v>
      </c>
      <c r="D298" s="29">
        <v>2269876480</v>
      </c>
      <c r="E298" s="31">
        <v>15.5900001525879</v>
      </c>
    </row>
    <row r="299" spans="2:5" x14ac:dyDescent="0.2">
      <c r="B299" s="29" t="s">
        <v>5622</v>
      </c>
      <c r="C299" s="29" t="s">
        <v>5621</v>
      </c>
      <c r="D299" s="29">
        <v>2260289280</v>
      </c>
      <c r="E299" s="31">
        <v>21.459999084472699</v>
      </c>
    </row>
    <row r="300" spans="2:5" x14ac:dyDescent="0.2">
      <c r="B300" s="29" t="s">
        <v>5620</v>
      </c>
      <c r="C300" s="29" t="s">
        <v>5619</v>
      </c>
      <c r="D300" s="29">
        <v>2225123584</v>
      </c>
      <c r="E300" s="31">
        <v>67.970001220703097</v>
      </c>
    </row>
    <row r="301" spans="2:5" x14ac:dyDescent="0.2">
      <c r="B301" s="29" t="s">
        <v>5618</v>
      </c>
      <c r="C301" s="29" t="s">
        <v>5617</v>
      </c>
      <c r="D301" s="29">
        <v>2197903872</v>
      </c>
      <c r="E301" s="31">
        <v>58.549999237060497</v>
      </c>
    </row>
    <row r="302" spans="2:5" x14ac:dyDescent="0.2">
      <c r="B302" s="29" t="s">
        <v>5616</v>
      </c>
      <c r="C302" s="29" t="s">
        <v>5615</v>
      </c>
      <c r="D302" s="29">
        <v>2196018688</v>
      </c>
      <c r="E302" s="31">
        <v>66.965156555175795</v>
      </c>
    </row>
    <row r="303" spans="2:5" x14ac:dyDescent="0.2">
      <c r="B303" s="29" t="s">
        <v>5614</v>
      </c>
      <c r="C303" s="29" t="s">
        <v>5613</v>
      </c>
      <c r="D303" s="29">
        <v>2194410752</v>
      </c>
      <c r="E303" s="31">
        <v>3.0303032398223899</v>
      </c>
    </row>
    <row r="304" spans="2:5" x14ac:dyDescent="0.2">
      <c r="B304" s="29" t="s">
        <v>5612</v>
      </c>
      <c r="C304" s="29" t="s">
        <v>5611</v>
      </c>
      <c r="D304" s="29">
        <v>2191587328</v>
      </c>
      <c r="E304" s="31">
        <v>4.0039005279540998</v>
      </c>
    </row>
    <row r="305" spans="2:5" x14ac:dyDescent="0.2">
      <c r="B305" s="29" t="s">
        <v>5610</v>
      </c>
      <c r="C305" s="29" t="s">
        <v>5609</v>
      </c>
      <c r="D305" s="29">
        <v>2189695488</v>
      </c>
      <c r="E305" s="31">
        <v>3.92589259147644</v>
      </c>
    </row>
    <row r="306" spans="2:5" x14ac:dyDescent="0.2">
      <c r="B306" s="29" t="s">
        <v>5608</v>
      </c>
      <c r="C306" s="29" t="s">
        <v>5607</v>
      </c>
      <c r="D306" s="29">
        <v>2172934400</v>
      </c>
      <c r="E306" s="31">
        <v>4.02573537826538</v>
      </c>
    </row>
    <row r="307" spans="2:5" x14ac:dyDescent="0.2">
      <c r="B307" s="29" t="s">
        <v>5606</v>
      </c>
      <c r="C307" s="29" t="s">
        <v>5605</v>
      </c>
      <c r="D307" s="29">
        <v>2167313920</v>
      </c>
      <c r="E307" s="31">
        <v>5.3405337333679199</v>
      </c>
    </row>
    <row r="308" spans="2:5" x14ac:dyDescent="0.2">
      <c r="B308" s="29" t="s">
        <v>5604</v>
      </c>
      <c r="C308" s="29" t="s">
        <v>5603</v>
      </c>
      <c r="D308" s="29">
        <v>2166106880</v>
      </c>
      <c r="E308" s="31">
        <v>10.680070877075201</v>
      </c>
    </row>
    <row r="309" spans="2:5" x14ac:dyDescent="0.2">
      <c r="B309" s="29" t="s">
        <v>5602</v>
      </c>
      <c r="C309" s="29" t="s">
        <v>5601</v>
      </c>
      <c r="D309" s="29">
        <v>2158265344</v>
      </c>
      <c r="E309" s="31">
        <v>0.64981949329376198</v>
      </c>
    </row>
    <row r="310" spans="2:5" x14ac:dyDescent="0.2">
      <c r="B310" s="29" t="s">
        <v>5600</v>
      </c>
      <c r="C310" s="29" t="s">
        <v>5599</v>
      </c>
      <c r="D310" s="29">
        <v>2152000768</v>
      </c>
      <c r="E310" s="31">
        <v>3.4510054588317902</v>
      </c>
    </row>
    <row r="311" spans="2:5" x14ac:dyDescent="0.2">
      <c r="B311" s="29" t="s">
        <v>5598</v>
      </c>
      <c r="C311" s="29" t="s">
        <v>5597</v>
      </c>
      <c r="D311" s="29">
        <v>2139690496</v>
      </c>
      <c r="E311" s="31">
        <v>22.459999084472699</v>
      </c>
    </row>
    <row r="312" spans="2:5" x14ac:dyDescent="0.2">
      <c r="B312" s="29" t="s">
        <v>185</v>
      </c>
      <c r="C312" s="29" t="s">
        <v>5596</v>
      </c>
      <c r="D312" s="29">
        <v>2134599296</v>
      </c>
      <c r="E312" s="31">
        <v>52.290000915527301</v>
      </c>
    </row>
    <row r="313" spans="2:5" x14ac:dyDescent="0.2">
      <c r="B313" s="29" t="s">
        <v>5595</v>
      </c>
      <c r="C313" s="29" t="s">
        <v>5594</v>
      </c>
      <c r="D313" s="29">
        <v>2118785920</v>
      </c>
      <c r="E313" s="31">
        <v>62.069999694824197</v>
      </c>
    </row>
    <row r="314" spans="2:5" x14ac:dyDescent="0.2">
      <c r="B314" s="29" t="s">
        <v>5593</v>
      </c>
      <c r="C314" s="29" t="s">
        <v>5592</v>
      </c>
      <c r="D314" s="29">
        <v>2118544640</v>
      </c>
      <c r="E314" s="31">
        <v>12.318423271179199</v>
      </c>
    </row>
    <row r="315" spans="2:5" x14ac:dyDescent="0.2">
      <c r="B315" s="29" t="s">
        <v>5591</v>
      </c>
      <c r="C315" s="29" t="s">
        <v>5590</v>
      </c>
      <c r="D315" s="29">
        <v>2108740608</v>
      </c>
      <c r="E315" s="31">
        <v>23.421365737915</v>
      </c>
    </row>
    <row r="316" spans="2:5" x14ac:dyDescent="0.2">
      <c r="B316" s="29" t="s">
        <v>5589</v>
      </c>
      <c r="C316" s="29" t="s">
        <v>5588</v>
      </c>
      <c r="D316" s="29">
        <v>2106794368</v>
      </c>
      <c r="E316" s="31">
        <v>21.370000839233398</v>
      </c>
    </row>
    <row r="317" spans="2:5" x14ac:dyDescent="0.2">
      <c r="B317" s="29" t="s">
        <v>5587</v>
      </c>
      <c r="C317" s="29" t="s">
        <v>5586</v>
      </c>
      <c r="D317" s="29">
        <v>2105119744</v>
      </c>
      <c r="E317" s="31">
        <v>2.18053126335144</v>
      </c>
    </row>
    <row r="318" spans="2:5" x14ac:dyDescent="0.2">
      <c r="B318" s="29" t="s">
        <v>5585</v>
      </c>
      <c r="C318" s="29" t="s">
        <v>5584</v>
      </c>
      <c r="D318" s="29">
        <v>2102492928</v>
      </c>
      <c r="E318" s="31">
        <v>33.909999847412102</v>
      </c>
    </row>
    <row r="319" spans="2:5" x14ac:dyDescent="0.2">
      <c r="B319" s="29" t="s">
        <v>231</v>
      </c>
      <c r="C319" s="29" t="s">
        <v>5583</v>
      </c>
      <c r="D319" s="29">
        <v>2088607616</v>
      </c>
      <c r="E319" s="31">
        <v>58.5</v>
      </c>
    </row>
    <row r="320" spans="2:5" x14ac:dyDescent="0.2">
      <c r="B320" s="29" t="s">
        <v>5582</v>
      </c>
      <c r="C320" s="29" t="s">
        <v>5581</v>
      </c>
      <c r="D320" s="29">
        <v>2085546368</v>
      </c>
      <c r="E320" s="31">
        <v>37.8975219726563</v>
      </c>
    </row>
    <row r="321" spans="2:5" x14ac:dyDescent="0.2">
      <c r="B321" s="29" t="s">
        <v>5580</v>
      </c>
      <c r="C321" s="29" t="s">
        <v>5579</v>
      </c>
      <c r="D321" s="29">
        <v>2071345664</v>
      </c>
      <c r="E321" s="31">
        <v>17.503971099853501</v>
      </c>
    </row>
    <row r="322" spans="2:5" x14ac:dyDescent="0.2">
      <c r="B322" s="29" t="s">
        <v>5578</v>
      </c>
      <c r="C322" s="29" t="s">
        <v>5577</v>
      </c>
      <c r="D322" s="29">
        <v>2056594432</v>
      </c>
      <c r="E322" s="31">
        <v>28.9614772796631</v>
      </c>
    </row>
    <row r="323" spans="2:5" x14ac:dyDescent="0.2">
      <c r="B323" s="29" t="s">
        <v>5576</v>
      </c>
      <c r="C323" s="29" t="s">
        <v>5575</v>
      </c>
      <c r="D323" s="29">
        <v>2045539584</v>
      </c>
      <c r="E323" s="31">
        <v>13.461439132690399</v>
      </c>
    </row>
    <row r="324" spans="2:5" x14ac:dyDescent="0.2">
      <c r="B324" s="29" t="s">
        <v>5574</v>
      </c>
      <c r="C324" s="29" t="s">
        <v>5573</v>
      </c>
      <c r="D324" s="29">
        <v>2034345088</v>
      </c>
      <c r="E324" s="31">
        <v>30.380378723144499</v>
      </c>
    </row>
    <row r="325" spans="2:5" x14ac:dyDescent="0.2">
      <c r="B325" s="29" t="s">
        <v>5572</v>
      </c>
      <c r="C325" s="29" t="s">
        <v>5571</v>
      </c>
      <c r="D325" s="29">
        <v>2019765632</v>
      </c>
      <c r="E325" s="31">
        <v>5.0571370124816903</v>
      </c>
    </row>
    <row r="326" spans="2:5" x14ac:dyDescent="0.2">
      <c r="B326" s="29" t="s">
        <v>5570</v>
      </c>
      <c r="C326" s="29" t="s">
        <v>5569</v>
      </c>
      <c r="D326" s="29">
        <v>2018118272</v>
      </c>
      <c r="E326" s="31">
        <v>125.48000335693401</v>
      </c>
    </row>
    <row r="327" spans="2:5" x14ac:dyDescent="0.2">
      <c r="B327" s="29" t="s">
        <v>5568</v>
      </c>
      <c r="C327" s="29" t="s">
        <v>5567</v>
      </c>
      <c r="D327" s="29">
        <v>2017105152</v>
      </c>
      <c r="E327" s="31">
        <v>2.1557157039642298</v>
      </c>
    </row>
    <row r="328" spans="2:5" x14ac:dyDescent="0.2">
      <c r="B328" s="29" t="s">
        <v>5566</v>
      </c>
      <c r="C328" s="29" t="s">
        <v>5565</v>
      </c>
      <c r="D328" s="29">
        <v>2014734208</v>
      </c>
      <c r="E328" s="31">
        <v>0.96459645032882702</v>
      </c>
    </row>
    <row r="329" spans="2:5" x14ac:dyDescent="0.2">
      <c r="B329" s="29" t="s">
        <v>5564</v>
      </c>
      <c r="C329" s="29" t="s">
        <v>5563</v>
      </c>
      <c r="D329" s="29">
        <v>2014641152</v>
      </c>
      <c r="E329" s="31">
        <v>7.5872263908386204</v>
      </c>
    </row>
    <row r="330" spans="2:5" x14ac:dyDescent="0.2">
      <c r="B330" s="29" t="s">
        <v>5562</v>
      </c>
      <c r="C330" s="29" t="s">
        <v>5561</v>
      </c>
      <c r="D330" s="29">
        <v>2003214848</v>
      </c>
      <c r="E330" s="31">
        <v>11.1939296722412</v>
      </c>
    </row>
    <row r="331" spans="2:5" x14ac:dyDescent="0.2">
      <c r="B331" s="29" t="s">
        <v>5560</v>
      </c>
      <c r="C331" s="29" t="s">
        <v>5559</v>
      </c>
      <c r="D331" s="29">
        <v>1987733120</v>
      </c>
      <c r="E331" s="31">
        <v>16.4515495300293</v>
      </c>
    </row>
    <row r="332" spans="2:5" x14ac:dyDescent="0.2">
      <c r="B332" s="29" t="s">
        <v>5558</v>
      </c>
      <c r="C332" s="29" t="s">
        <v>5557</v>
      </c>
      <c r="D332" s="29">
        <v>1977382144</v>
      </c>
      <c r="E332" s="31">
        <v>8.0262746810913104</v>
      </c>
    </row>
    <row r="333" spans="2:5" x14ac:dyDescent="0.2">
      <c r="B333" s="29" t="s">
        <v>5556</v>
      </c>
      <c r="C333" s="29" t="s">
        <v>5555</v>
      </c>
      <c r="D333" s="29">
        <v>1974801408</v>
      </c>
      <c r="E333" s="31">
        <v>2.4947493076324498</v>
      </c>
    </row>
    <row r="334" spans="2:5" x14ac:dyDescent="0.2">
      <c r="B334" s="29" t="s">
        <v>5554</v>
      </c>
      <c r="C334" s="29" t="s">
        <v>5553</v>
      </c>
      <c r="D334" s="29">
        <v>1967174784</v>
      </c>
      <c r="E334" s="31">
        <v>1.1225615739822401</v>
      </c>
    </row>
    <row r="335" spans="2:5" x14ac:dyDescent="0.2">
      <c r="B335" s="29" t="s">
        <v>233</v>
      </c>
      <c r="C335" s="29" t="s">
        <v>5552</v>
      </c>
      <c r="D335" s="29">
        <v>1953714048</v>
      </c>
      <c r="E335" s="31">
        <v>18.899999618530298</v>
      </c>
    </row>
    <row r="336" spans="2:5" x14ac:dyDescent="0.2">
      <c r="B336" s="29" t="s">
        <v>5551</v>
      </c>
      <c r="C336" s="29" t="s">
        <v>5550</v>
      </c>
      <c r="D336" s="29">
        <v>1953208320</v>
      </c>
      <c r="E336" s="31">
        <v>165.88594055175801</v>
      </c>
    </row>
    <row r="337" spans="2:5" x14ac:dyDescent="0.2">
      <c r="B337" s="29" t="s">
        <v>5549</v>
      </c>
      <c r="C337" s="29" t="s">
        <v>5548</v>
      </c>
      <c r="D337" s="29">
        <v>1952101888</v>
      </c>
      <c r="E337" s="31">
        <v>26.450000762939499</v>
      </c>
    </row>
    <row r="338" spans="2:5" x14ac:dyDescent="0.2">
      <c r="B338" s="29" t="s">
        <v>5547</v>
      </c>
      <c r="C338" s="29" t="s">
        <v>5546</v>
      </c>
      <c r="D338" s="29">
        <v>1948211840</v>
      </c>
      <c r="E338" s="31">
        <v>100.20782470703099</v>
      </c>
    </row>
    <row r="339" spans="2:5" x14ac:dyDescent="0.2">
      <c r="B339" s="29" t="s">
        <v>5545</v>
      </c>
      <c r="C339" s="29" t="s">
        <v>5544</v>
      </c>
      <c r="D339" s="29">
        <v>1943862016</v>
      </c>
      <c r="E339" s="31">
        <v>168.56120300293</v>
      </c>
    </row>
    <row r="340" spans="2:5" x14ac:dyDescent="0.2">
      <c r="B340" s="29" t="s">
        <v>5543</v>
      </c>
      <c r="C340" s="29" t="s">
        <v>5542</v>
      </c>
      <c r="D340" s="29">
        <v>1938112640</v>
      </c>
      <c r="E340" s="31">
        <v>3.0108010768890399</v>
      </c>
    </row>
    <row r="341" spans="2:5" x14ac:dyDescent="0.2">
      <c r="B341" s="29" t="s">
        <v>5541</v>
      </c>
      <c r="C341" s="29" t="s">
        <v>5540</v>
      </c>
      <c r="D341" s="29">
        <v>1932511872</v>
      </c>
      <c r="E341" s="31">
        <v>5.0075011253356898</v>
      </c>
    </row>
    <row r="342" spans="2:5" x14ac:dyDescent="0.2">
      <c r="B342" s="29" t="s">
        <v>5539</v>
      </c>
      <c r="C342" s="29" t="s">
        <v>5538</v>
      </c>
      <c r="D342" s="29">
        <v>1932194944</v>
      </c>
      <c r="E342" s="31">
        <v>63.389999389648402</v>
      </c>
    </row>
    <row r="343" spans="2:5" x14ac:dyDescent="0.2">
      <c r="B343" s="29" t="s">
        <v>5537</v>
      </c>
      <c r="C343" s="29" t="s">
        <v>5536</v>
      </c>
      <c r="D343" s="29">
        <v>1915141376</v>
      </c>
      <c r="E343" s="31">
        <v>22.7600002288818</v>
      </c>
    </row>
    <row r="344" spans="2:5" x14ac:dyDescent="0.2">
      <c r="B344" s="29" t="s">
        <v>5535</v>
      </c>
      <c r="C344" s="29" t="s">
        <v>5534</v>
      </c>
      <c r="D344" s="29">
        <v>1900883328</v>
      </c>
      <c r="E344" s="31">
        <v>3.4203419685363801</v>
      </c>
    </row>
    <row r="345" spans="2:5" x14ac:dyDescent="0.2">
      <c r="B345" s="29" t="s">
        <v>5533</v>
      </c>
      <c r="C345" s="29" t="s">
        <v>5532</v>
      </c>
      <c r="D345" s="29">
        <v>1888256640</v>
      </c>
      <c r="E345" s="31">
        <v>37.159999847412102</v>
      </c>
    </row>
    <row r="346" spans="2:5" x14ac:dyDescent="0.2">
      <c r="B346" s="29" t="s">
        <v>5531</v>
      </c>
      <c r="C346" s="29" t="s">
        <v>5530</v>
      </c>
      <c r="D346" s="29">
        <v>1848690944</v>
      </c>
      <c r="E346" s="31">
        <v>9.7743625640869105</v>
      </c>
    </row>
    <row r="347" spans="2:5" x14ac:dyDescent="0.2">
      <c r="B347" s="29" t="s">
        <v>5529</v>
      </c>
      <c r="C347" s="29" t="s">
        <v>5528</v>
      </c>
      <c r="D347" s="29">
        <v>1847712896</v>
      </c>
      <c r="E347" s="31">
        <v>11.427696228027299</v>
      </c>
    </row>
    <row r="348" spans="2:5" x14ac:dyDescent="0.2">
      <c r="B348" s="29" t="s">
        <v>5527</v>
      </c>
      <c r="C348" s="29" t="s">
        <v>5526</v>
      </c>
      <c r="D348" s="29">
        <v>1824793856</v>
      </c>
      <c r="E348" s="31">
        <v>6.3405966758728001</v>
      </c>
    </row>
    <row r="349" spans="2:5" x14ac:dyDescent="0.2">
      <c r="B349" s="29" t="s">
        <v>5525</v>
      </c>
      <c r="C349" s="29" t="s">
        <v>5524</v>
      </c>
      <c r="D349" s="29">
        <v>1797631104</v>
      </c>
      <c r="E349" s="31">
        <v>40.889999389648402</v>
      </c>
    </row>
    <row r="350" spans="2:5" x14ac:dyDescent="0.2">
      <c r="B350" s="29" t="s">
        <v>5523</v>
      </c>
      <c r="C350" s="29" t="s">
        <v>5522</v>
      </c>
      <c r="D350" s="29">
        <v>1797150208</v>
      </c>
      <c r="E350" s="31">
        <v>73.024497985839801</v>
      </c>
    </row>
    <row r="351" spans="2:5" x14ac:dyDescent="0.2">
      <c r="B351" s="29" t="s">
        <v>5521</v>
      </c>
      <c r="C351" s="29" t="s">
        <v>5520</v>
      </c>
      <c r="D351" s="29">
        <v>1784684544</v>
      </c>
      <c r="E351" s="31">
        <v>1.0793542861938501</v>
      </c>
    </row>
    <row r="352" spans="2:5" x14ac:dyDescent="0.2">
      <c r="B352" s="29" t="s">
        <v>5519</v>
      </c>
      <c r="C352" s="29" t="s">
        <v>5518</v>
      </c>
      <c r="D352" s="29">
        <v>1783266816</v>
      </c>
      <c r="E352" s="31">
        <v>2.7137713432311998</v>
      </c>
    </row>
    <row r="353" spans="2:5" x14ac:dyDescent="0.2">
      <c r="B353" s="29" t="s">
        <v>275</v>
      </c>
      <c r="C353" s="29" t="s">
        <v>5517</v>
      </c>
      <c r="D353" s="29">
        <v>1757474688</v>
      </c>
      <c r="E353" s="31">
        <v>35.119998931884801</v>
      </c>
    </row>
    <row r="354" spans="2:5" x14ac:dyDescent="0.2">
      <c r="B354" s="29" t="s">
        <v>5516</v>
      </c>
      <c r="C354" s="29" t="s">
        <v>5515</v>
      </c>
      <c r="D354" s="29">
        <v>1738762752</v>
      </c>
      <c r="E354" s="31">
        <v>7.0492053031921396</v>
      </c>
    </row>
    <row r="355" spans="2:5" x14ac:dyDescent="0.2">
      <c r="B355" s="29" t="s">
        <v>5514</v>
      </c>
      <c r="C355" s="29" t="s">
        <v>5513</v>
      </c>
      <c r="D355" s="29">
        <v>1732416128</v>
      </c>
      <c r="E355" s="31">
        <v>3.3813383579254199</v>
      </c>
    </row>
    <row r="356" spans="2:5" x14ac:dyDescent="0.2">
      <c r="B356" s="29" t="s">
        <v>5512</v>
      </c>
      <c r="C356" s="29" t="s">
        <v>5511</v>
      </c>
      <c r="D356" s="29">
        <v>1724117760</v>
      </c>
      <c r="E356" s="31">
        <v>2.73477339744568</v>
      </c>
    </row>
    <row r="357" spans="2:5" x14ac:dyDescent="0.2">
      <c r="B357" s="29" t="s">
        <v>5510</v>
      </c>
      <c r="C357" s="29" t="s">
        <v>5509</v>
      </c>
      <c r="D357" s="29">
        <v>1710821632</v>
      </c>
      <c r="E357" s="31">
        <v>6.8631215095520002</v>
      </c>
    </row>
    <row r="358" spans="2:5" x14ac:dyDescent="0.2">
      <c r="B358" s="29" t="s">
        <v>5508</v>
      </c>
      <c r="C358" s="29" t="s">
        <v>5507</v>
      </c>
      <c r="D358" s="29">
        <v>1710147072</v>
      </c>
      <c r="E358" s="31">
        <v>1.3366336822509799</v>
      </c>
    </row>
    <row r="359" spans="2:5" x14ac:dyDescent="0.2">
      <c r="B359" s="29" t="s">
        <v>5506</v>
      </c>
      <c r="C359" s="29" t="s">
        <v>5505</v>
      </c>
      <c r="D359" s="29">
        <v>1705487104</v>
      </c>
      <c r="E359" s="31">
        <v>81.016677856445298</v>
      </c>
    </row>
    <row r="360" spans="2:5" x14ac:dyDescent="0.2">
      <c r="B360" s="29" t="s">
        <v>5504</v>
      </c>
      <c r="C360" s="29" t="s">
        <v>5503</v>
      </c>
      <c r="D360" s="29">
        <v>1704508288</v>
      </c>
      <c r="E360" s="31">
        <v>21.703733444213899</v>
      </c>
    </row>
    <row r="361" spans="2:5" x14ac:dyDescent="0.2">
      <c r="B361" s="29" t="s">
        <v>5502</v>
      </c>
      <c r="C361" s="29" t="s">
        <v>5501</v>
      </c>
      <c r="D361" s="29">
        <v>1691184640</v>
      </c>
      <c r="E361" s="31">
        <v>2.0762076377868701</v>
      </c>
    </row>
    <row r="362" spans="2:5" x14ac:dyDescent="0.2">
      <c r="B362" s="29" t="s">
        <v>5500</v>
      </c>
      <c r="C362" s="29" t="s">
        <v>5499</v>
      </c>
      <c r="D362" s="29">
        <v>1686657664</v>
      </c>
      <c r="E362" s="31">
        <v>22.428514480590799</v>
      </c>
    </row>
    <row r="363" spans="2:5" x14ac:dyDescent="0.2">
      <c r="B363" s="29" t="s">
        <v>5498</v>
      </c>
      <c r="C363" s="29" t="s">
        <v>5497</v>
      </c>
      <c r="D363" s="29">
        <v>1685820288</v>
      </c>
      <c r="E363" s="31">
        <v>3.3738374710082999</v>
      </c>
    </row>
    <row r="364" spans="2:5" x14ac:dyDescent="0.2">
      <c r="B364" s="29" t="s">
        <v>5496</v>
      </c>
      <c r="C364" s="29" t="s">
        <v>5495</v>
      </c>
      <c r="D364" s="29">
        <v>1685773824</v>
      </c>
      <c r="E364" s="31">
        <v>4.8514852523803702</v>
      </c>
    </row>
    <row r="365" spans="2:5" x14ac:dyDescent="0.2">
      <c r="B365" s="29" t="s">
        <v>150</v>
      </c>
      <c r="C365" s="29" t="s">
        <v>5494</v>
      </c>
      <c r="D365" s="29">
        <v>1683766016</v>
      </c>
      <c r="E365" s="31">
        <v>17.299999237060501</v>
      </c>
    </row>
    <row r="366" spans="2:5" x14ac:dyDescent="0.2">
      <c r="B366" s="29" t="s">
        <v>5493</v>
      </c>
      <c r="C366" s="29" t="s">
        <v>5492</v>
      </c>
      <c r="D366" s="29">
        <v>1675311744</v>
      </c>
      <c r="E366" s="31">
        <v>2.8397841453552202</v>
      </c>
    </row>
    <row r="367" spans="2:5" x14ac:dyDescent="0.2">
      <c r="B367" s="29" t="s">
        <v>5491</v>
      </c>
      <c r="C367" s="29" t="s">
        <v>5490</v>
      </c>
      <c r="D367" s="29">
        <v>1675159936</v>
      </c>
      <c r="E367" s="31">
        <v>11.7731781005859</v>
      </c>
    </row>
    <row r="368" spans="2:5" x14ac:dyDescent="0.2">
      <c r="B368" s="29" t="s">
        <v>5489</v>
      </c>
      <c r="C368" s="29" t="s">
        <v>5488</v>
      </c>
      <c r="D368" s="29">
        <v>1673743872</v>
      </c>
      <c r="E368" s="31">
        <v>42.049999237060497</v>
      </c>
    </row>
    <row r="369" spans="2:5" x14ac:dyDescent="0.2">
      <c r="B369" s="29" t="s">
        <v>5487</v>
      </c>
      <c r="C369" s="29" t="s">
        <v>5486</v>
      </c>
      <c r="D369" s="29">
        <v>1672207872</v>
      </c>
      <c r="E369" s="31">
        <v>46.25</v>
      </c>
    </row>
    <row r="370" spans="2:5" x14ac:dyDescent="0.2">
      <c r="B370" s="29" t="s">
        <v>277</v>
      </c>
      <c r="C370" s="29" t="s">
        <v>5485</v>
      </c>
      <c r="D370" s="29">
        <v>1668593920</v>
      </c>
      <c r="E370" s="31">
        <v>35.540000915527301</v>
      </c>
    </row>
    <row r="371" spans="2:5" x14ac:dyDescent="0.2">
      <c r="B371" s="29" t="s">
        <v>5484</v>
      </c>
      <c r="C371" s="29" t="s">
        <v>5483</v>
      </c>
      <c r="D371" s="29">
        <v>1666239104</v>
      </c>
      <c r="E371" s="31">
        <v>112.478759765625</v>
      </c>
    </row>
    <row r="372" spans="2:5" x14ac:dyDescent="0.2">
      <c r="B372" s="29" t="s">
        <v>5482</v>
      </c>
      <c r="C372" s="29" t="s">
        <v>5481</v>
      </c>
      <c r="D372" s="29">
        <v>1662121344</v>
      </c>
      <c r="E372" s="31">
        <v>9.5115432739257795</v>
      </c>
    </row>
    <row r="373" spans="2:5" x14ac:dyDescent="0.2">
      <c r="B373" s="29" t="s">
        <v>5480</v>
      </c>
      <c r="C373" s="29" t="s">
        <v>5479</v>
      </c>
      <c r="D373" s="29">
        <v>1659760640</v>
      </c>
      <c r="E373" s="31">
        <v>49.630001068115199</v>
      </c>
    </row>
    <row r="374" spans="2:5" x14ac:dyDescent="0.2">
      <c r="B374" s="29" t="s">
        <v>5478</v>
      </c>
      <c r="C374" s="29" t="s">
        <v>5477</v>
      </c>
      <c r="D374" s="29">
        <v>1658388992</v>
      </c>
      <c r="E374" s="31">
        <v>2.0609252452850302</v>
      </c>
    </row>
    <row r="375" spans="2:5" x14ac:dyDescent="0.2">
      <c r="B375" s="29" t="s">
        <v>5476</v>
      </c>
      <c r="C375" s="29" t="s">
        <v>5475</v>
      </c>
      <c r="D375" s="29">
        <v>1658222720</v>
      </c>
      <c r="E375" s="31">
        <v>12.7299995422363</v>
      </c>
    </row>
    <row r="376" spans="2:5" x14ac:dyDescent="0.2">
      <c r="B376" s="29" t="s">
        <v>5474</v>
      </c>
      <c r="C376" s="29" t="s">
        <v>5473</v>
      </c>
      <c r="D376" s="29">
        <v>1648595584</v>
      </c>
      <c r="E376" s="31">
        <v>2.0912091732025102</v>
      </c>
    </row>
    <row r="377" spans="2:5" x14ac:dyDescent="0.2">
      <c r="B377" s="29" t="s">
        <v>5472</v>
      </c>
      <c r="C377" s="29" t="s">
        <v>5471</v>
      </c>
      <c r="D377" s="29">
        <v>1644717184</v>
      </c>
      <c r="E377" s="31">
        <v>3.7053706645965598</v>
      </c>
    </row>
    <row r="378" spans="2:5" x14ac:dyDescent="0.2">
      <c r="B378" s="29" t="s">
        <v>5470</v>
      </c>
      <c r="C378" s="29" t="s">
        <v>5469</v>
      </c>
      <c r="D378" s="29">
        <v>1641770240</v>
      </c>
      <c r="E378" s="31">
        <v>17.700628280639599</v>
      </c>
    </row>
    <row r="379" spans="2:5" x14ac:dyDescent="0.2">
      <c r="B379" s="29" t="s">
        <v>5468</v>
      </c>
      <c r="C379" s="29" t="s">
        <v>5467</v>
      </c>
      <c r="D379" s="29">
        <v>1634202496</v>
      </c>
      <c r="E379" s="31">
        <v>13.5100002288818</v>
      </c>
    </row>
    <row r="380" spans="2:5" x14ac:dyDescent="0.2">
      <c r="B380" s="29" t="s">
        <v>5466</v>
      </c>
      <c r="C380" s="29" t="s">
        <v>5465</v>
      </c>
      <c r="D380" s="29">
        <v>1625305472</v>
      </c>
      <c r="E380" s="31">
        <v>5.4200420379638699</v>
      </c>
    </row>
    <row r="381" spans="2:5" x14ac:dyDescent="0.2">
      <c r="B381" s="29" t="s">
        <v>5464</v>
      </c>
      <c r="C381" s="29" t="s">
        <v>5463</v>
      </c>
      <c r="D381" s="29">
        <v>1623444096</v>
      </c>
      <c r="E381" s="31">
        <v>32.478404998779297</v>
      </c>
    </row>
    <row r="382" spans="2:5" x14ac:dyDescent="0.2">
      <c r="B382" s="29" t="s">
        <v>5462</v>
      </c>
      <c r="C382" s="29" t="s">
        <v>5461</v>
      </c>
      <c r="D382" s="29">
        <v>1623416064</v>
      </c>
      <c r="E382" s="31">
        <v>6.7671771049499503</v>
      </c>
    </row>
    <row r="383" spans="2:5" x14ac:dyDescent="0.2">
      <c r="B383" s="29" t="s">
        <v>5460</v>
      </c>
      <c r="C383" s="29" t="s">
        <v>5459</v>
      </c>
      <c r="D383" s="29">
        <v>1610937856</v>
      </c>
      <c r="E383" s="31">
        <v>2.5397541522979701</v>
      </c>
    </row>
    <row r="384" spans="2:5" x14ac:dyDescent="0.2">
      <c r="B384" s="29" t="s">
        <v>5458</v>
      </c>
      <c r="C384" s="29" t="s">
        <v>5457</v>
      </c>
      <c r="D384" s="29">
        <v>1605608192</v>
      </c>
      <c r="E384" s="31">
        <v>5.5010499954223597</v>
      </c>
    </row>
    <row r="385" spans="2:5" x14ac:dyDescent="0.2">
      <c r="B385" s="29" t="s">
        <v>5456</v>
      </c>
      <c r="C385" s="29" t="s">
        <v>5455</v>
      </c>
      <c r="D385" s="29">
        <v>1604052352</v>
      </c>
      <c r="E385" s="31">
        <v>34.560001373291001</v>
      </c>
    </row>
    <row r="386" spans="2:5" x14ac:dyDescent="0.2">
      <c r="B386" s="29" t="s">
        <v>5454</v>
      </c>
      <c r="C386" s="29" t="s">
        <v>5453</v>
      </c>
      <c r="D386" s="29">
        <v>1600998528</v>
      </c>
      <c r="E386" s="31">
        <v>2.59825992584229</v>
      </c>
    </row>
    <row r="387" spans="2:5" x14ac:dyDescent="0.2">
      <c r="B387" s="29" t="s">
        <v>5452</v>
      </c>
      <c r="C387" s="29" t="s">
        <v>5451</v>
      </c>
      <c r="D387" s="29">
        <v>1598779136</v>
      </c>
      <c r="E387" s="31">
        <v>3.6093609333038299</v>
      </c>
    </row>
    <row r="388" spans="2:5" x14ac:dyDescent="0.2">
      <c r="B388" s="29" t="s">
        <v>5450</v>
      </c>
      <c r="C388" s="29" t="s">
        <v>5449</v>
      </c>
      <c r="D388" s="29">
        <v>1596386816</v>
      </c>
      <c r="E388" s="31">
        <v>11.779177665710399</v>
      </c>
    </row>
    <row r="389" spans="2:5" x14ac:dyDescent="0.2">
      <c r="B389" s="29" t="s">
        <v>235</v>
      </c>
      <c r="C389" s="29" t="s">
        <v>5448</v>
      </c>
      <c r="D389" s="29">
        <v>1596322688</v>
      </c>
      <c r="E389" s="31">
        <v>12.430000305175801</v>
      </c>
    </row>
    <row r="390" spans="2:5" x14ac:dyDescent="0.2">
      <c r="B390" s="29" t="s">
        <v>5447</v>
      </c>
      <c r="C390" s="29" t="s">
        <v>5446</v>
      </c>
      <c r="D390" s="29">
        <v>1589572224</v>
      </c>
      <c r="E390" s="31">
        <v>2.5247526168823202</v>
      </c>
    </row>
    <row r="391" spans="2:5" x14ac:dyDescent="0.2">
      <c r="B391" s="29" t="s">
        <v>5445</v>
      </c>
      <c r="C391" s="29" t="s">
        <v>5444</v>
      </c>
      <c r="D391" s="29">
        <v>1584361600</v>
      </c>
      <c r="E391" s="31">
        <v>24.799999237060501</v>
      </c>
    </row>
    <row r="392" spans="2:5" x14ac:dyDescent="0.2">
      <c r="B392" s="29" t="s">
        <v>5443</v>
      </c>
      <c r="C392" s="29" t="s">
        <v>5442</v>
      </c>
      <c r="D392" s="29">
        <v>1577883904</v>
      </c>
      <c r="E392" s="31">
        <v>3.5618104934692401</v>
      </c>
    </row>
    <row r="393" spans="2:5" x14ac:dyDescent="0.2">
      <c r="B393" s="29" t="s">
        <v>5441</v>
      </c>
      <c r="C393" s="29" t="s">
        <v>5440</v>
      </c>
      <c r="D393" s="29">
        <v>1574654848</v>
      </c>
      <c r="E393" s="31">
        <v>440.780517578125</v>
      </c>
    </row>
    <row r="394" spans="2:5" x14ac:dyDescent="0.2">
      <c r="B394" s="29" t="s">
        <v>5439</v>
      </c>
      <c r="C394" s="29" t="s">
        <v>5438</v>
      </c>
      <c r="D394" s="29">
        <v>1562602880</v>
      </c>
      <c r="E394" s="31">
        <v>0.958595871925354</v>
      </c>
    </row>
    <row r="395" spans="2:5" x14ac:dyDescent="0.2">
      <c r="B395" s="29" t="s">
        <v>5437</v>
      </c>
      <c r="C395" s="29" t="s">
        <v>5436</v>
      </c>
      <c r="D395" s="29">
        <v>1560666624</v>
      </c>
      <c r="E395" s="31">
        <v>25.5776672363281</v>
      </c>
    </row>
    <row r="396" spans="2:5" x14ac:dyDescent="0.2">
      <c r="B396" s="29" t="s">
        <v>5435</v>
      </c>
      <c r="C396" s="29" t="s">
        <v>5434</v>
      </c>
      <c r="D396" s="29">
        <v>1552018944</v>
      </c>
      <c r="E396" s="31">
        <v>4.8424839973449698</v>
      </c>
    </row>
    <row r="397" spans="2:5" x14ac:dyDescent="0.2">
      <c r="B397" s="29" t="s">
        <v>5433</v>
      </c>
      <c r="C397" s="29" t="s">
        <v>5432</v>
      </c>
      <c r="D397" s="29">
        <v>1544264448</v>
      </c>
      <c r="E397" s="31">
        <v>39.330001831054702</v>
      </c>
    </row>
    <row r="398" spans="2:5" x14ac:dyDescent="0.2">
      <c r="B398" s="29" t="s">
        <v>5431</v>
      </c>
      <c r="C398" s="29" t="s">
        <v>5430</v>
      </c>
      <c r="D398" s="29">
        <v>1534476672</v>
      </c>
      <c r="E398" s="31">
        <v>2.3972396850585902</v>
      </c>
    </row>
    <row r="399" spans="2:5" x14ac:dyDescent="0.2">
      <c r="B399" s="29" t="s">
        <v>5429</v>
      </c>
      <c r="C399" s="29" t="s">
        <v>5428</v>
      </c>
      <c r="D399" s="29">
        <v>1532337536</v>
      </c>
      <c r="E399" s="31">
        <v>2.91945505142212</v>
      </c>
    </row>
    <row r="400" spans="2:5" x14ac:dyDescent="0.2">
      <c r="B400" s="29" t="s">
        <v>5427</v>
      </c>
      <c r="C400" s="29" t="s">
        <v>5426</v>
      </c>
      <c r="D400" s="29">
        <v>1532335104</v>
      </c>
      <c r="E400" s="31">
        <v>9.5770950317382795</v>
      </c>
    </row>
    <row r="401" spans="2:5" x14ac:dyDescent="0.2">
      <c r="B401" s="29" t="s">
        <v>5425</v>
      </c>
      <c r="C401" s="29" t="s">
        <v>5424</v>
      </c>
      <c r="D401" s="29">
        <v>1531269376</v>
      </c>
      <c r="E401" s="31">
        <v>2.3147315979003902</v>
      </c>
    </row>
    <row r="402" spans="2:5" x14ac:dyDescent="0.2">
      <c r="B402" s="29" t="s">
        <v>5423</v>
      </c>
      <c r="C402" s="29" t="s">
        <v>5422</v>
      </c>
      <c r="D402" s="29">
        <v>1526864128</v>
      </c>
      <c r="E402" s="31">
        <v>29.934471130371101</v>
      </c>
    </row>
    <row r="403" spans="2:5" x14ac:dyDescent="0.2">
      <c r="B403" s="29" t="s">
        <v>146</v>
      </c>
      <c r="C403" s="29" t="s">
        <v>5421</v>
      </c>
      <c r="D403" s="29">
        <v>1521264512</v>
      </c>
      <c r="E403" s="31">
        <v>24.809999465942401</v>
      </c>
    </row>
    <row r="404" spans="2:5" x14ac:dyDescent="0.2">
      <c r="B404" s="29" t="s">
        <v>5420</v>
      </c>
      <c r="C404" s="29" t="s">
        <v>5419</v>
      </c>
      <c r="D404" s="29">
        <v>1509101184</v>
      </c>
      <c r="E404" s="31">
        <v>3.4123499393463099</v>
      </c>
    </row>
    <row r="405" spans="2:5" x14ac:dyDescent="0.2">
      <c r="B405" s="29" t="s">
        <v>5418</v>
      </c>
      <c r="C405" s="29" t="s">
        <v>5417</v>
      </c>
      <c r="D405" s="29">
        <v>1506396672</v>
      </c>
      <c r="E405" s="31">
        <v>13.889991760253899</v>
      </c>
    </row>
    <row r="406" spans="2:5" x14ac:dyDescent="0.2">
      <c r="B406" s="29" t="s">
        <v>245</v>
      </c>
      <c r="C406" s="29" t="s">
        <v>5416</v>
      </c>
      <c r="D406" s="29">
        <v>1498551808</v>
      </c>
      <c r="E406" s="31">
        <v>52.819999694824197</v>
      </c>
    </row>
    <row r="407" spans="2:5" x14ac:dyDescent="0.2">
      <c r="B407" s="29" t="s">
        <v>5415</v>
      </c>
      <c r="C407" s="29" t="s">
        <v>5414</v>
      </c>
      <c r="D407" s="29">
        <v>1494558592</v>
      </c>
      <c r="E407" s="31">
        <v>3.4788479804992698</v>
      </c>
    </row>
    <row r="408" spans="2:5" x14ac:dyDescent="0.2">
      <c r="B408" s="29" t="s">
        <v>5413</v>
      </c>
      <c r="C408" s="29" t="s">
        <v>5412</v>
      </c>
      <c r="D408" s="29">
        <v>1494141824</v>
      </c>
      <c r="E408" s="31">
        <v>70.084068298339801</v>
      </c>
    </row>
    <row r="409" spans="2:5" x14ac:dyDescent="0.2">
      <c r="B409" s="29" t="s">
        <v>5411</v>
      </c>
      <c r="C409" s="29" t="s">
        <v>5410</v>
      </c>
      <c r="D409" s="29">
        <v>1487028608</v>
      </c>
      <c r="E409" s="31">
        <v>3.6603660583496098</v>
      </c>
    </row>
    <row r="410" spans="2:5" x14ac:dyDescent="0.2">
      <c r="B410" s="29" t="s">
        <v>5409</v>
      </c>
      <c r="C410" s="29" t="s">
        <v>5408</v>
      </c>
      <c r="D410" s="29">
        <v>1478921600</v>
      </c>
      <c r="E410" s="31">
        <v>17.815010070800799</v>
      </c>
    </row>
    <row r="411" spans="2:5" x14ac:dyDescent="0.2">
      <c r="B411" s="29" t="s">
        <v>5407</v>
      </c>
      <c r="C411" s="29" t="s">
        <v>5406</v>
      </c>
      <c r="D411" s="29">
        <v>1477269760</v>
      </c>
      <c r="E411" s="31">
        <v>63.933189392089801</v>
      </c>
    </row>
    <row r="412" spans="2:5" x14ac:dyDescent="0.2">
      <c r="B412" s="29" t="s">
        <v>5405</v>
      </c>
      <c r="C412" s="29" t="s">
        <v>5404</v>
      </c>
      <c r="D412" s="29">
        <v>1475829760</v>
      </c>
      <c r="E412" s="31">
        <v>13.311978340148899</v>
      </c>
    </row>
    <row r="413" spans="2:5" x14ac:dyDescent="0.2">
      <c r="B413" s="29" t="s">
        <v>5403</v>
      </c>
      <c r="C413" s="29" t="s">
        <v>5402</v>
      </c>
      <c r="D413" s="29">
        <v>1460557824</v>
      </c>
      <c r="E413" s="31">
        <v>6.6396765708923304</v>
      </c>
    </row>
    <row r="414" spans="2:5" x14ac:dyDescent="0.2">
      <c r="B414" s="29" t="s">
        <v>5401</v>
      </c>
      <c r="C414" s="29" t="s">
        <v>5400</v>
      </c>
      <c r="D414" s="29">
        <v>1457800448</v>
      </c>
      <c r="E414" s="31">
        <v>1.74832391738892</v>
      </c>
    </row>
    <row r="415" spans="2:5" x14ac:dyDescent="0.2">
      <c r="B415" s="29" t="s">
        <v>5399</v>
      </c>
      <c r="C415" s="29" t="s">
        <v>5398</v>
      </c>
      <c r="D415" s="29">
        <v>1452455936</v>
      </c>
      <c r="E415" s="31">
        <v>2.7947793006896999</v>
      </c>
    </row>
    <row r="416" spans="2:5" x14ac:dyDescent="0.2">
      <c r="B416" s="29" t="s">
        <v>5397</v>
      </c>
      <c r="C416" s="29" t="s">
        <v>5396</v>
      </c>
      <c r="D416" s="29">
        <v>1447324416</v>
      </c>
      <c r="E416" s="31">
        <v>26.5587768554688</v>
      </c>
    </row>
    <row r="417" spans="2:5" x14ac:dyDescent="0.2">
      <c r="B417" s="29" t="s">
        <v>5395</v>
      </c>
      <c r="C417" s="29" t="s">
        <v>5394</v>
      </c>
      <c r="D417" s="29">
        <v>1445120000</v>
      </c>
      <c r="E417" s="31">
        <v>3.4398441314697301</v>
      </c>
    </row>
    <row r="418" spans="2:5" x14ac:dyDescent="0.2">
      <c r="B418" s="29" t="s">
        <v>5393</v>
      </c>
      <c r="C418" s="29" t="s">
        <v>5392</v>
      </c>
      <c r="D418" s="29">
        <v>1444704640</v>
      </c>
      <c r="E418" s="31">
        <v>1.1446963548660301</v>
      </c>
    </row>
    <row r="419" spans="2:5" x14ac:dyDescent="0.2">
      <c r="B419" s="29" t="s">
        <v>5391</v>
      </c>
      <c r="C419" s="29" t="s">
        <v>5390</v>
      </c>
      <c r="D419" s="29">
        <v>1439932160</v>
      </c>
      <c r="E419" s="31">
        <v>7.1760292053222701</v>
      </c>
    </row>
    <row r="420" spans="2:5" x14ac:dyDescent="0.2">
      <c r="B420" s="29" t="s">
        <v>5389</v>
      </c>
      <c r="C420" s="29" t="s">
        <v>5388</v>
      </c>
      <c r="D420" s="29">
        <v>1437526400</v>
      </c>
      <c r="E420" s="31">
        <v>8.1713171005249006</v>
      </c>
    </row>
    <row r="421" spans="2:5" x14ac:dyDescent="0.2">
      <c r="B421" s="29" t="s">
        <v>5387</v>
      </c>
      <c r="C421" s="29" t="s">
        <v>5386</v>
      </c>
      <c r="D421" s="29">
        <v>1434619008</v>
      </c>
      <c r="E421" s="31">
        <v>169.61680603027301</v>
      </c>
    </row>
    <row r="422" spans="2:5" x14ac:dyDescent="0.2">
      <c r="B422" s="29" t="s">
        <v>5385</v>
      </c>
      <c r="C422" s="29" t="s">
        <v>5384</v>
      </c>
      <c r="D422" s="29">
        <v>1430457088</v>
      </c>
      <c r="E422" s="31">
        <v>23.585697174072301</v>
      </c>
    </row>
    <row r="423" spans="2:5" x14ac:dyDescent="0.2">
      <c r="B423" s="29" t="s">
        <v>5383</v>
      </c>
      <c r="C423" s="29" t="s">
        <v>5382</v>
      </c>
      <c r="D423" s="29">
        <v>1430226560</v>
      </c>
      <c r="E423" s="31">
        <v>3.6183619499206499</v>
      </c>
    </row>
    <row r="424" spans="2:5" x14ac:dyDescent="0.2">
      <c r="B424" s="29" t="s">
        <v>5381</v>
      </c>
      <c r="C424" s="29" t="s">
        <v>5380</v>
      </c>
      <c r="D424" s="29">
        <v>1430064384</v>
      </c>
      <c r="E424" s="31">
        <v>43.790000915527301</v>
      </c>
    </row>
    <row r="425" spans="2:5" x14ac:dyDescent="0.2">
      <c r="B425" s="29" t="s">
        <v>5379</v>
      </c>
      <c r="C425" s="29" t="s">
        <v>5378</v>
      </c>
      <c r="D425" s="29">
        <v>1429013248</v>
      </c>
      <c r="E425" s="31">
        <v>20.75</v>
      </c>
    </row>
    <row r="426" spans="2:5" x14ac:dyDescent="0.2">
      <c r="B426" s="29" t="s">
        <v>5377</v>
      </c>
      <c r="C426" s="29" t="s">
        <v>5376</v>
      </c>
      <c r="D426" s="29">
        <v>1423402880</v>
      </c>
      <c r="E426" s="31">
        <v>3.3498349189758301</v>
      </c>
    </row>
    <row r="427" spans="2:5" x14ac:dyDescent="0.2">
      <c r="B427" s="29" t="s">
        <v>5375</v>
      </c>
      <c r="C427" s="29" t="s">
        <v>5374</v>
      </c>
      <c r="D427" s="29">
        <v>1420529536</v>
      </c>
      <c r="E427" s="31">
        <v>140.25267028808599</v>
      </c>
    </row>
    <row r="428" spans="2:5" x14ac:dyDescent="0.2">
      <c r="B428" s="29" t="s">
        <v>5373</v>
      </c>
      <c r="C428" s="29" t="s">
        <v>5372</v>
      </c>
      <c r="D428" s="29">
        <v>1418335104</v>
      </c>
      <c r="E428" s="31">
        <v>38.119998931884801</v>
      </c>
    </row>
    <row r="429" spans="2:5" x14ac:dyDescent="0.2">
      <c r="B429" s="29" t="s">
        <v>5371</v>
      </c>
      <c r="C429" s="29" t="s">
        <v>5370</v>
      </c>
      <c r="D429" s="29">
        <v>1400027648</v>
      </c>
      <c r="E429" s="31">
        <v>47.420169830322301</v>
      </c>
    </row>
    <row r="430" spans="2:5" x14ac:dyDescent="0.2">
      <c r="B430" s="29" t="s">
        <v>5369</v>
      </c>
      <c r="C430" s="29" t="s">
        <v>5368</v>
      </c>
      <c r="D430" s="29">
        <v>1388952192</v>
      </c>
      <c r="E430" s="31">
        <v>1.1221122741699201</v>
      </c>
    </row>
    <row r="431" spans="2:5" x14ac:dyDescent="0.2">
      <c r="B431" s="29" t="s">
        <v>5367</v>
      </c>
      <c r="C431" s="29" t="s">
        <v>5366</v>
      </c>
      <c r="D431" s="29">
        <v>1388635136</v>
      </c>
      <c r="E431" s="31">
        <v>2.1002099514007599</v>
      </c>
    </row>
    <row r="432" spans="2:5" x14ac:dyDescent="0.2">
      <c r="B432" s="29" t="s">
        <v>5365</v>
      </c>
      <c r="C432" s="29" t="s">
        <v>5364</v>
      </c>
      <c r="D432" s="29">
        <v>1384688896</v>
      </c>
      <c r="E432" s="31">
        <v>4.9718055725097701</v>
      </c>
    </row>
    <row r="433" spans="2:5" x14ac:dyDescent="0.2">
      <c r="B433" s="29" t="s">
        <v>5363</v>
      </c>
      <c r="C433" s="29" t="s">
        <v>5362</v>
      </c>
      <c r="D433" s="29">
        <v>1380022144</v>
      </c>
      <c r="E433" s="31">
        <v>15.395124435424799</v>
      </c>
    </row>
    <row r="434" spans="2:5" x14ac:dyDescent="0.2">
      <c r="B434" s="29" t="s">
        <v>5361</v>
      </c>
      <c r="C434" s="29" t="s">
        <v>5360</v>
      </c>
      <c r="D434" s="29">
        <v>1377596672</v>
      </c>
      <c r="E434" s="31">
        <v>18.451845169067401</v>
      </c>
    </row>
    <row r="435" spans="2:5" x14ac:dyDescent="0.2">
      <c r="B435" s="29" t="s">
        <v>5359</v>
      </c>
      <c r="C435" s="29" t="s">
        <v>5358</v>
      </c>
      <c r="D435" s="29">
        <v>1373607296</v>
      </c>
      <c r="E435" s="31">
        <v>38.25</v>
      </c>
    </row>
    <row r="436" spans="2:5" x14ac:dyDescent="0.2">
      <c r="B436" s="29" t="s">
        <v>5357</v>
      </c>
      <c r="C436" s="29" t="s">
        <v>5356</v>
      </c>
      <c r="D436" s="29">
        <v>1372023552</v>
      </c>
      <c r="E436" s="31">
        <v>1.6546654701232899</v>
      </c>
    </row>
    <row r="437" spans="2:5" x14ac:dyDescent="0.2">
      <c r="B437" s="29" t="s">
        <v>5355</v>
      </c>
      <c r="C437" s="29" t="s">
        <v>5354</v>
      </c>
      <c r="D437" s="29">
        <v>1371834880</v>
      </c>
      <c r="E437" s="31">
        <v>2.2438802719116202</v>
      </c>
    </row>
    <row r="438" spans="2:5" x14ac:dyDescent="0.2">
      <c r="B438" s="29" t="s">
        <v>5353</v>
      </c>
      <c r="C438" s="29" t="s">
        <v>5352</v>
      </c>
      <c r="D438" s="29">
        <v>1368363392</v>
      </c>
      <c r="E438" s="31">
        <v>29.8128871917725</v>
      </c>
    </row>
    <row r="439" spans="2:5" x14ac:dyDescent="0.2">
      <c r="B439" s="29" t="s">
        <v>5351</v>
      </c>
      <c r="C439" s="29" t="s">
        <v>5350</v>
      </c>
      <c r="D439" s="29">
        <v>1365238272</v>
      </c>
      <c r="E439" s="31">
        <v>26.7299995422363</v>
      </c>
    </row>
    <row r="440" spans="2:5" x14ac:dyDescent="0.2">
      <c r="B440" s="29" t="s">
        <v>5349</v>
      </c>
      <c r="C440" s="29" t="s">
        <v>5348</v>
      </c>
      <c r="D440" s="29">
        <v>1362795136</v>
      </c>
      <c r="E440" s="31">
        <v>23.469385147094702</v>
      </c>
    </row>
    <row r="441" spans="2:5" x14ac:dyDescent="0.2">
      <c r="B441" s="29" t="s">
        <v>5347</v>
      </c>
      <c r="C441" s="29" t="s">
        <v>5346</v>
      </c>
      <c r="D441" s="29">
        <v>1359537024</v>
      </c>
      <c r="E441" s="31">
        <v>36.810001373291001</v>
      </c>
    </row>
    <row r="442" spans="2:5" x14ac:dyDescent="0.2">
      <c r="B442" s="29" t="s">
        <v>5345</v>
      </c>
      <c r="C442" s="29" t="s">
        <v>5344</v>
      </c>
      <c r="D442" s="29">
        <v>1359363584</v>
      </c>
      <c r="E442" s="31">
        <v>21.829999923706101</v>
      </c>
    </row>
    <row r="443" spans="2:5" x14ac:dyDescent="0.2">
      <c r="B443" s="29" t="s">
        <v>5343</v>
      </c>
      <c r="C443" s="29" t="s">
        <v>5342</v>
      </c>
      <c r="D443" s="29">
        <v>1356865280</v>
      </c>
      <c r="E443" s="31">
        <v>1.1836183071136499</v>
      </c>
    </row>
    <row r="444" spans="2:5" x14ac:dyDescent="0.2">
      <c r="B444" s="29" t="s">
        <v>183</v>
      </c>
      <c r="C444" s="29" t="s">
        <v>5341</v>
      </c>
      <c r="D444" s="29">
        <v>1354683520</v>
      </c>
      <c r="E444" s="31">
        <v>35.680000305175803</v>
      </c>
    </row>
    <row r="445" spans="2:5" x14ac:dyDescent="0.2">
      <c r="B445" s="29" t="s">
        <v>5340</v>
      </c>
      <c r="C445" s="29" t="s">
        <v>5339</v>
      </c>
      <c r="D445" s="29">
        <v>1347376000</v>
      </c>
      <c r="E445" s="31">
        <v>3.0198018550872798</v>
      </c>
    </row>
    <row r="446" spans="2:5" x14ac:dyDescent="0.2">
      <c r="B446" s="29" t="s">
        <v>5338</v>
      </c>
      <c r="C446" s="29" t="s">
        <v>5337</v>
      </c>
      <c r="D446" s="29">
        <v>1343029248</v>
      </c>
      <c r="E446" s="31">
        <v>23.799999237060501</v>
      </c>
    </row>
    <row r="447" spans="2:5" x14ac:dyDescent="0.2">
      <c r="B447" s="29" t="s">
        <v>5336</v>
      </c>
      <c r="C447" s="29" t="s">
        <v>5335</v>
      </c>
      <c r="D447" s="29">
        <v>1341905280</v>
      </c>
      <c r="E447" s="31">
        <v>6.1272158622741699</v>
      </c>
    </row>
    <row r="448" spans="2:5" x14ac:dyDescent="0.2">
      <c r="B448" s="29" t="s">
        <v>5334</v>
      </c>
      <c r="C448" s="29" t="s">
        <v>5333</v>
      </c>
      <c r="D448" s="29">
        <v>1340833152</v>
      </c>
      <c r="E448" s="31">
        <v>2.31323146820068</v>
      </c>
    </row>
    <row r="449" spans="2:5" x14ac:dyDescent="0.2">
      <c r="B449" s="29" t="s">
        <v>5332</v>
      </c>
      <c r="C449" s="29" t="s">
        <v>5331</v>
      </c>
      <c r="D449" s="29">
        <v>1336545280</v>
      </c>
      <c r="E449" s="31">
        <v>4.9054908752441397</v>
      </c>
    </row>
    <row r="450" spans="2:5" x14ac:dyDescent="0.2">
      <c r="B450" s="29" t="s">
        <v>5330</v>
      </c>
      <c r="C450" s="29" t="s">
        <v>5329</v>
      </c>
      <c r="D450" s="29">
        <v>1327147776</v>
      </c>
      <c r="E450" s="31">
        <v>61.1303901672363</v>
      </c>
    </row>
    <row r="451" spans="2:5" x14ac:dyDescent="0.2">
      <c r="B451" s="29" t="s">
        <v>5328</v>
      </c>
      <c r="C451" s="29" t="s">
        <v>5327</v>
      </c>
      <c r="D451" s="29">
        <v>1326172416</v>
      </c>
      <c r="E451" s="31">
        <v>4.9459948539733896</v>
      </c>
    </row>
    <row r="452" spans="2:5" x14ac:dyDescent="0.2">
      <c r="B452" s="29" t="s">
        <v>5326</v>
      </c>
      <c r="C452" s="29" t="s">
        <v>5325</v>
      </c>
      <c r="D452" s="29">
        <v>1323549056</v>
      </c>
      <c r="E452" s="31">
        <v>30.75</v>
      </c>
    </row>
    <row r="453" spans="2:5" x14ac:dyDescent="0.2">
      <c r="B453" s="29" t="s">
        <v>5324</v>
      </c>
      <c r="C453" s="29" t="s">
        <v>5323</v>
      </c>
      <c r="D453" s="29">
        <v>1319286528</v>
      </c>
      <c r="E453" s="31">
        <v>53.909999847412102</v>
      </c>
    </row>
    <row r="454" spans="2:5" x14ac:dyDescent="0.2">
      <c r="B454" s="29" t="s">
        <v>5322</v>
      </c>
      <c r="C454" s="29" t="s">
        <v>5321</v>
      </c>
      <c r="D454" s="29">
        <v>1318197248</v>
      </c>
      <c r="E454" s="31">
        <v>0.67044866085052501</v>
      </c>
    </row>
    <row r="455" spans="2:5" x14ac:dyDescent="0.2">
      <c r="B455" s="29" t="s">
        <v>5320</v>
      </c>
      <c r="C455" s="29" t="s">
        <v>5319</v>
      </c>
      <c r="D455" s="29">
        <v>1315162880</v>
      </c>
      <c r="E455" s="31">
        <v>4.6594657897949201</v>
      </c>
    </row>
    <row r="456" spans="2:5" x14ac:dyDescent="0.2">
      <c r="B456" s="29" t="s">
        <v>5318</v>
      </c>
      <c r="C456" s="29" t="s">
        <v>5317</v>
      </c>
      <c r="D456" s="29">
        <v>1300735872</v>
      </c>
      <c r="E456" s="31">
        <v>1.6876688003539999</v>
      </c>
    </row>
    <row r="457" spans="2:5" x14ac:dyDescent="0.2">
      <c r="B457" s="29" t="s">
        <v>5316</v>
      </c>
      <c r="C457" s="29" t="s">
        <v>5315</v>
      </c>
      <c r="D457" s="29">
        <v>1292728576</v>
      </c>
      <c r="E457" s="31">
        <v>3.0003001689910902</v>
      </c>
    </row>
    <row r="458" spans="2:5" x14ac:dyDescent="0.2">
      <c r="B458" s="29" t="s">
        <v>5314</v>
      </c>
      <c r="C458" s="29" t="s">
        <v>5313</v>
      </c>
      <c r="D458" s="29">
        <v>1288968192</v>
      </c>
      <c r="E458" s="31">
        <v>16.119112014770501</v>
      </c>
    </row>
    <row r="459" spans="2:5" x14ac:dyDescent="0.2">
      <c r="B459" s="29" t="s">
        <v>5312</v>
      </c>
      <c r="C459" s="29" t="s">
        <v>5311</v>
      </c>
      <c r="D459" s="29">
        <v>1288203520</v>
      </c>
      <c r="E459" s="31">
        <v>2.7077708244323699</v>
      </c>
    </row>
    <row r="460" spans="2:5" x14ac:dyDescent="0.2">
      <c r="B460" s="29" t="s">
        <v>5310</v>
      </c>
      <c r="C460" s="29" t="s">
        <v>5309</v>
      </c>
      <c r="D460" s="29">
        <v>1282059776</v>
      </c>
      <c r="E460" s="31">
        <v>65.230339050292997</v>
      </c>
    </row>
    <row r="461" spans="2:5" x14ac:dyDescent="0.2">
      <c r="B461" s="29" t="s">
        <v>226</v>
      </c>
      <c r="C461" s="29" t="s">
        <v>5308</v>
      </c>
      <c r="D461" s="29">
        <v>1278556416</v>
      </c>
      <c r="E461" s="31">
        <v>26.110000610351602</v>
      </c>
    </row>
    <row r="462" spans="2:5" x14ac:dyDescent="0.2">
      <c r="B462" s="29" t="s">
        <v>5307</v>
      </c>
      <c r="C462" s="29" t="s">
        <v>5306</v>
      </c>
      <c r="D462" s="29">
        <v>1276612224</v>
      </c>
      <c r="E462" s="31">
        <v>85.325614929199205</v>
      </c>
    </row>
    <row r="463" spans="2:5" x14ac:dyDescent="0.2">
      <c r="B463" s="29" t="s">
        <v>5305</v>
      </c>
      <c r="C463" s="29" t="s">
        <v>5304</v>
      </c>
      <c r="D463" s="29">
        <v>1268692864</v>
      </c>
      <c r="E463" s="31">
        <v>53.779998779296903</v>
      </c>
    </row>
    <row r="464" spans="2:5" x14ac:dyDescent="0.2">
      <c r="B464" s="29" t="s">
        <v>5303</v>
      </c>
      <c r="C464" s="29" t="s">
        <v>5302</v>
      </c>
      <c r="D464" s="29">
        <v>1268074880</v>
      </c>
      <c r="E464" s="31">
        <v>5.1197619438171396</v>
      </c>
    </row>
    <row r="465" spans="2:5" x14ac:dyDescent="0.2">
      <c r="B465" s="29" t="s">
        <v>5301</v>
      </c>
      <c r="C465" s="29" t="s">
        <v>5300</v>
      </c>
      <c r="D465" s="29">
        <v>1267383552</v>
      </c>
      <c r="E465" s="31">
        <v>93.189964294433594</v>
      </c>
    </row>
    <row r="466" spans="2:5" x14ac:dyDescent="0.2">
      <c r="B466" s="29" t="s">
        <v>5299</v>
      </c>
      <c r="C466" s="29" t="s">
        <v>5298</v>
      </c>
      <c r="D466" s="29">
        <v>1265029760</v>
      </c>
      <c r="E466" s="31">
        <v>1.5110882520675699</v>
      </c>
    </row>
    <row r="467" spans="2:5" x14ac:dyDescent="0.2">
      <c r="B467" s="29" t="s">
        <v>228</v>
      </c>
      <c r="C467" s="29" t="s">
        <v>5297</v>
      </c>
      <c r="D467" s="29">
        <v>1264905088</v>
      </c>
      <c r="E467" s="31">
        <v>1.8686881065368699</v>
      </c>
    </row>
    <row r="468" spans="2:5" x14ac:dyDescent="0.2">
      <c r="B468" s="29" t="s">
        <v>5296</v>
      </c>
      <c r="C468" s="29" t="s">
        <v>5295</v>
      </c>
      <c r="D468" s="29">
        <v>1260958208</v>
      </c>
      <c r="E468" s="31">
        <v>0.162454873323441</v>
      </c>
    </row>
    <row r="469" spans="2:5" x14ac:dyDescent="0.2">
      <c r="B469" s="29" t="s">
        <v>237</v>
      </c>
      <c r="C469" s="29" t="s">
        <v>5294</v>
      </c>
      <c r="D469" s="29">
        <v>1258705408</v>
      </c>
      <c r="E469" s="31">
        <v>24.610000610351602</v>
      </c>
    </row>
    <row r="470" spans="2:5" x14ac:dyDescent="0.2">
      <c r="B470" s="29" t="s">
        <v>5293</v>
      </c>
      <c r="C470" s="29" t="s">
        <v>5292</v>
      </c>
      <c r="D470" s="29">
        <v>1253809792</v>
      </c>
      <c r="E470" s="31">
        <v>4.35943603515625</v>
      </c>
    </row>
    <row r="471" spans="2:5" x14ac:dyDescent="0.2">
      <c r="B471" s="29" t="s">
        <v>5291</v>
      </c>
      <c r="C471" s="29" t="s">
        <v>5290</v>
      </c>
      <c r="D471" s="29">
        <v>1253620224</v>
      </c>
      <c r="E471" s="31">
        <v>6.3200001716613796</v>
      </c>
    </row>
    <row r="472" spans="2:5" x14ac:dyDescent="0.2">
      <c r="B472" s="29" t="s">
        <v>5289</v>
      </c>
      <c r="C472" s="29" t="s">
        <v>5288</v>
      </c>
      <c r="D472" s="29">
        <v>1249055488</v>
      </c>
      <c r="E472" s="31">
        <v>1.52115213871002</v>
      </c>
    </row>
    <row r="473" spans="2:5" x14ac:dyDescent="0.2">
      <c r="B473" s="29" t="s">
        <v>5287</v>
      </c>
      <c r="C473" s="29" t="s">
        <v>5286</v>
      </c>
      <c r="D473" s="29">
        <v>1248223616</v>
      </c>
      <c r="E473" s="31">
        <v>26.343946456909201</v>
      </c>
    </row>
    <row r="474" spans="2:5" x14ac:dyDescent="0.2">
      <c r="B474" s="29" t="s">
        <v>5285</v>
      </c>
      <c r="C474" s="29" t="s">
        <v>5284</v>
      </c>
      <c r="D474" s="29">
        <v>1246686080</v>
      </c>
      <c r="E474" s="31">
        <v>2.0927093029022199</v>
      </c>
    </row>
    <row r="475" spans="2:5" x14ac:dyDescent="0.2">
      <c r="B475" s="29" t="s">
        <v>5283</v>
      </c>
      <c r="C475" s="29" t="s">
        <v>5282</v>
      </c>
      <c r="D475" s="29">
        <v>1246583680</v>
      </c>
      <c r="E475" s="31">
        <v>11.210000038146999</v>
      </c>
    </row>
    <row r="476" spans="2:5" x14ac:dyDescent="0.2">
      <c r="B476" s="29" t="s">
        <v>5281</v>
      </c>
      <c r="C476" s="29" t="s">
        <v>5280</v>
      </c>
      <c r="D476" s="29">
        <v>1240996992</v>
      </c>
      <c r="E476" s="31">
        <v>24.540859222412099</v>
      </c>
    </row>
    <row r="477" spans="2:5" x14ac:dyDescent="0.2">
      <c r="B477" s="29" t="s">
        <v>5279</v>
      </c>
      <c r="C477" s="29" t="s">
        <v>5278</v>
      </c>
      <c r="D477" s="29">
        <v>1240594432</v>
      </c>
      <c r="E477" s="31">
        <v>34.470001220703097</v>
      </c>
    </row>
    <row r="478" spans="2:5" x14ac:dyDescent="0.2">
      <c r="B478" s="29" t="s">
        <v>5277</v>
      </c>
      <c r="C478" s="29" t="s">
        <v>5276</v>
      </c>
      <c r="D478" s="29">
        <v>1239548416</v>
      </c>
      <c r="E478" s="31">
        <v>27.069999694824201</v>
      </c>
    </row>
    <row r="479" spans="2:5" x14ac:dyDescent="0.2">
      <c r="B479" s="29" t="s">
        <v>5275</v>
      </c>
      <c r="C479" s="29" t="s">
        <v>5274</v>
      </c>
      <c r="D479" s="29">
        <v>1239073280</v>
      </c>
      <c r="E479" s="31">
        <v>37.840000152587898</v>
      </c>
    </row>
    <row r="480" spans="2:5" x14ac:dyDescent="0.2">
      <c r="B480" s="29" t="s">
        <v>5273</v>
      </c>
      <c r="C480" s="29" t="s">
        <v>5272</v>
      </c>
      <c r="D480" s="29">
        <v>1225842304</v>
      </c>
      <c r="E480" s="31">
        <v>2.8727872371673602</v>
      </c>
    </row>
    <row r="481" spans="2:5" x14ac:dyDescent="0.2">
      <c r="B481" s="29" t="s">
        <v>5271</v>
      </c>
      <c r="C481" s="29" t="s">
        <v>5270</v>
      </c>
      <c r="D481" s="29">
        <v>1222387328</v>
      </c>
      <c r="E481" s="31">
        <v>18.0100002288818</v>
      </c>
    </row>
    <row r="482" spans="2:5" x14ac:dyDescent="0.2">
      <c r="B482" s="29" t="s">
        <v>5269</v>
      </c>
      <c r="C482" s="29" t="s">
        <v>5268</v>
      </c>
      <c r="D482" s="29">
        <v>1219052288</v>
      </c>
      <c r="E482" s="31">
        <v>64.556159973144503</v>
      </c>
    </row>
    <row r="483" spans="2:5" x14ac:dyDescent="0.2">
      <c r="B483" s="29" t="s">
        <v>5267</v>
      </c>
      <c r="C483" s="29" t="s">
        <v>5266</v>
      </c>
      <c r="D483" s="29">
        <v>1215492736</v>
      </c>
      <c r="E483" s="31">
        <v>8.6858692169189506</v>
      </c>
    </row>
    <row r="484" spans="2:5" x14ac:dyDescent="0.2">
      <c r="B484" s="29" t="s">
        <v>5265</v>
      </c>
      <c r="C484" s="29" t="s">
        <v>5264</v>
      </c>
      <c r="D484" s="29">
        <v>1214922880</v>
      </c>
      <c r="E484" s="31">
        <v>31.8950004577637</v>
      </c>
    </row>
    <row r="485" spans="2:5" x14ac:dyDescent="0.2">
      <c r="B485" s="29" t="s">
        <v>5263</v>
      </c>
      <c r="C485" s="29" t="s">
        <v>5262</v>
      </c>
      <c r="D485" s="29">
        <v>1206921856</v>
      </c>
      <c r="E485" s="31">
        <v>20.4623012542725</v>
      </c>
    </row>
    <row r="486" spans="2:5" x14ac:dyDescent="0.2">
      <c r="B486" s="29" t="s">
        <v>5261</v>
      </c>
      <c r="C486" s="29" t="s">
        <v>5260</v>
      </c>
      <c r="D486" s="29">
        <v>1204932736</v>
      </c>
      <c r="E486" s="31">
        <v>60.200000762939503</v>
      </c>
    </row>
    <row r="487" spans="2:5" x14ac:dyDescent="0.2">
      <c r="B487" s="29" t="s">
        <v>5259</v>
      </c>
      <c r="C487" s="29" t="s">
        <v>5258</v>
      </c>
      <c r="D487" s="29">
        <v>1200557824</v>
      </c>
      <c r="E487" s="31">
        <v>3.7533755302429199</v>
      </c>
    </row>
    <row r="488" spans="2:5" x14ac:dyDescent="0.2">
      <c r="B488" s="29" t="s">
        <v>5257</v>
      </c>
      <c r="C488" s="29" t="s">
        <v>5256</v>
      </c>
      <c r="D488" s="29">
        <v>1195323008</v>
      </c>
      <c r="E488" s="31">
        <v>2.5714540481567401</v>
      </c>
    </row>
    <row r="489" spans="2:5" x14ac:dyDescent="0.2">
      <c r="B489" s="29" t="s">
        <v>5255</v>
      </c>
      <c r="C489" s="29" t="s">
        <v>5254</v>
      </c>
      <c r="D489" s="29">
        <v>1194970624</v>
      </c>
      <c r="E489" s="31">
        <v>1.3321332931518599</v>
      </c>
    </row>
    <row r="490" spans="2:5" x14ac:dyDescent="0.2">
      <c r="B490" s="29" t="s">
        <v>229</v>
      </c>
      <c r="C490" s="29" t="s">
        <v>5253</v>
      </c>
      <c r="D490" s="29">
        <v>1189985280</v>
      </c>
      <c r="E490" s="31">
        <v>38.468448638916001</v>
      </c>
    </row>
    <row r="491" spans="2:5" x14ac:dyDescent="0.2">
      <c r="B491" s="29" t="s">
        <v>5252</v>
      </c>
      <c r="C491" s="29" t="s">
        <v>5251</v>
      </c>
      <c r="D491" s="29">
        <v>1184887552</v>
      </c>
      <c r="E491" s="31">
        <v>1.5061506032943699</v>
      </c>
    </row>
    <row r="492" spans="2:5" x14ac:dyDescent="0.2">
      <c r="B492" s="29" t="s">
        <v>5250</v>
      </c>
      <c r="C492" s="29" t="s">
        <v>5249</v>
      </c>
      <c r="D492" s="29">
        <v>1184283008</v>
      </c>
      <c r="E492" s="31">
        <v>38.224781036377003</v>
      </c>
    </row>
    <row r="493" spans="2:5" x14ac:dyDescent="0.2">
      <c r="B493" s="29" t="s">
        <v>5248</v>
      </c>
      <c r="C493" s="29" t="s">
        <v>5247</v>
      </c>
      <c r="D493" s="29">
        <v>1183912064</v>
      </c>
      <c r="E493" s="31">
        <v>1.5466547012329099</v>
      </c>
    </row>
    <row r="494" spans="2:5" x14ac:dyDescent="0.2">
      <c r="B494" s="29" t="s">
        <v>5246</v>
      </c>
      <c r="C494" s="29" t="s">
        <v>5245</v>
      </c>
      <c r="D494" s="29">
        <v>1181759872</v>
      </c>
      <c r="E494" s="31">
        <v>1.8496849536895801</v>
      </c>
    </row>
    <row r="495" spans="2:5" x14ac:dyDescent="0.2">
      <c r="B495" s="29" t="s">
        <v>5244</v>
      </c>
      <c r="C495" s="29" t="s">
        <v>5243</v>
      </c>
      <c r="D495" s="29">
        <v>1178620928</v>
      </c>
      <c r="E495" s="31">
        <v>71.8824462890625</v>
      </c>
    </row>
    <row r="496" spans="2:5" x14ac:dyDescent="0.2">
      <c r="B496" s="29" t="s">
        <v>5242</v>
      </c>
      <c r="C496" s="29" t="s">
        <v>5241</v>
      </c>
      <c r="D496" s="29">
        <v>1177767168</v>
      </c>
      <c r="E496" s="31">
        <v>30.030000686645501</v>
      </c>
    </row>
    <row r="497" spans="2:5" x14ac:dyDescent="0.2">
      <c r="B497" s="29" t="s">
        <v>5240</v>
      </c>
      <c r="C497" s="29" t="s">
        <v>5239</v>
      </c>
      <c r="D497" s="29">
        <v>1172524544</v>
      </c>
      <c r="E497" s="31">
        <v>1.7289999723434399</v>
      </c>
    </row>
    <row r="498" spans="2:5" x14ac:dyDescent="0.2">
      <c r="B498" s="29" t="s">
        <v>5238</v>
      </c>
      <c r="C498" s="29" t="s">
        <v>5237</v>
      </c>
      <c r="D498" s="29">
        <v>1169519488</v>
      </c>
      <c r="E498" s="31">
        <v>70.538276672363295</v>
      </c>
    </row>
    <row r="499" spans="2:5" x14ac:dyDescent="0.2">
      <c r="B499" s="29" t="s">
        <v>5236</v>
      </c>
      <c r="C499" s="29" t="s">
        <v>5235</v>
      </c>
      <c r="D499" s="29">
        <v>1166624768</v>
      </c>
      <c r="E499" s="31">
        <v>44.259998321533203</v>
      </c>
    </row>
    <row r="500" spans="2:5" x14ac:dyDescent="0.2">
      <c r="B500" s="29" t="s">
        <v>5234</v>
      </c>
      <c r="C500" s="29" t="s">
        <v>5233</v>
      </c>
      <c r="D500" s="29">
        <v>1165747072</v>
      </c>
      <c r="E500" s="31">
        <v>3.3513352870941202</v>
      </c>
    </row>
    <row r="501" spans="2:5" x14ac:dyDescent="0.2">
      <c r="B501" s="29" t="s">
        <v>5232</v>
      </c>
      <c r="C501" s="29" t="s">
        <v>5231</v>
      </c>
      <c r="D501" s="29">
        <v>1162018560</v>
      </c>
      <c r="E501" s="31">
        <v>51.845001220703097</v>
      </c>
    </row>
    <row r="502" spans="2:5" x14ac:dyDescent="0.2">
      <c r="B502" s="29" t="s">
        <v>5230</v>
      </c>
      <c r="C502" s="29" t="s">
        <v>5229</v>
      </c>
      <c r="D502" s="29">
        <v>1161261824</v>
      </c>
      <c r="E502" s="31">
        <v>36.834789276122997</v>
      </c>
    </row>
    <row r="503" spans="2:5" x14ac:dyDescent="0.2">
      <c r="B503" s="29" t="s">
        <v>5228</v>
      </c>
      <c r="C503" s="29" t="s">
        <v>5227</v>
      </c>
      <c r="D503" s="29">
        <v>1160313728</v>
      </c>
      <c r="E503" s="31">
        <v>19.062747955322301</v>
      </c>
    </row>
    <row r="504" spans="2:5" x14ac:dyDescent="0.2">
      <c r="B504" s="29" t="s">
        <v>5226</v>
      </c>
      <c r="C504" s="29" t="s">
        <v>5225</v>
      </c>
      <c r="D504" s="29">
        <v>1155227776</v>
      </c>
      <c r="E504" s="31">
        <v>6.4116415977478001</v>
      </c>
    </row>
    <row r="505" spans="2:5" x14ac:dyDescent="0.2">
      <c r="B505" s="29" t="s">
        <v>5224</v>
      </c>
      <c r="C505" s="29" t="s">
        <v>5223</v>
      </c>
      <c r="D505" s="29">
        <v>1153415040</v>
      </c>
      <c r="E505" s="31">
        <v>10.170000076293899</v>
      </c>
    </row>
    <row r="506" spans="2:5" x14ac:dyDescent="0.2">
      <c r="B506" s="29" t="s">
        <v>5222</v>
      </c>
      <c r="C506" s="29" t="s">
        <v>5221</v>
      </c>
      <c r="D506" s="29">
        <v>1153073408</v>
      </c>
      <c r="E506" s="31">
        <v>28.590000152587901</v>
      </c>
    </row>
    <row r="507" spans="2:5" x14ac:dyDescent="0.2">
      <c r="B507" s="29" t="s">
        <v>202</v>
      </c>
      <c r="C507" s="29" t="s">
        <v>5220</v>
      </c>
      <c r="D507" s="29">
        <v>1146984064</v>
      </c>
      <c r="E507" s="31">
        <v>31.610000610351602</v>
      </c>
    </row>
    <row r="508" spans="2:5" x14ac:dyDescent="0.2">
      <c r="B508" s="29" t="s">
        <v>5219</v>
      </c>
      <c r="C508" s="29" t="s">
        <v>5218</v>
      </c>
      <c r="D508" s="29">
        <v>1144016256</v>
      </c>
      <c r="E508" s="31">
        <v>1.2241224050521899</v>
      </c>
    </row>
    <row r="509" spans="2:5" x14ac:dyDescent="0.2">
      <c r="B509" s="29" t="s">
        <v>5217</v>
      </c>
      <c r="C509" s="29" t="s">
        <v>5216</v>
      </c>
      <c r="D509" s="29">
        <v>1142416000</v>
      </c>
      <c r="E509" s="31">
        <v>148.982666015625</v>
      </c>
    </row>
    <row r="510" spans="2:5" x14ac:dyDescent="0.2">
      <c r="B510" s="29" t="s">
        <v>5215</v>
      </c>
      <c r="C510" s="29" t="s">
        <v>5214</v>
      </c>
      <c r="D510" s="29">
        <v>1142225024</v>
      </c>
      <c r="E510" s="31">
        <v>2.6402640342712398</v>
      </c>
    </row>
    <row r="511" spans="2:5" x14ac:dyDescent="0.2">
      <c r="B511" s="29" t="s">
        <v>5213</v>
      </c>
      <c r="C511" s="29" t="s">
        <v>5212</v>
      </c>
      <c r="D511" s="29">
        <v>1128269952</v>
      </c>
      <c r="E511" s="31">
        <v>38.849998474121101</v>
      </c>
    </row>
    <row r="512" spans="2:5" x14ac:dyDescent="0.2">
      <c r="B512" s="29" t="s">
        <v>5211</v>
      </c>
      <c r="C512" s="29" t="s">
        <v>5210</v>
      </c>
      <c r="D512" s="29">
        <v>1124703872</v>
      </c>
      <c r="E512" s="31">
        <v>25.466640472412099</v>
      </c>
    </row>
    <row r="513" spans="2:5" x14ac:dyDescent="0.2">
      <c r="B513" s="29" t="s">
        <v>5209</v>
      </c>
      <c r="C513" s="29" t="s">
        <v>5208</v>
      </c>
      <c r="D513" s="29">
        <v>1122901632</v>
      </c>
      <c r="E513" s="31">
        <v>7.9400000572204599</v>
      </c>
    </row>
    <row r="514" spans="2:5" x14ac:dyDescent="0.2">
      <c r="B514" s="29" t="s">
        <v>5207</v>
      </c>
      <c r="C514" s="29" t="s">
        <v>5206</v>
      </c>
      <c r="D514" s="29">
        <v>1121068160</v>
      </c>
      <c r="E514" s="31">
        <v>1.8361836671829199</v>
      </c>
    </row>
    <row r="515" spans="2:5" x14ac:dyDescent="0.2">
      <c r="B515" s="29" t="s">
        <v>5205</v>
      </c>
      <c r="C515" s="29" t="s">
        <v>5204</v>
      </c>
      <c r="D515" s="29">
        <v>1115283712</v>
      </c>
      <c r="E515" s="31">
        <v>8.8104410171508807</v>
      </c>
    </row>
    <row r="516" spans="2:5" x14ac:dyDescent="0.2">
      <c r="B516" s="29" t="s">
        <v>5203</v>
      </c>
      <c r="C516" s="29" t="s">
        <v>5202</v>
      </c>
      <c r="D516" s="29">
        <v>1110734848</v>
      </c>
      <c r="E516" s="31">
        <v>89.319999694824205</v>
      </c>
    </row>
    <row r="517" spans="2:5" x14ac:dyDescent="0.2">
      <c r="B517" s="29" t="s">
        <v>5201</v>
      </c>
      <c r="C517" s="29" t="s">
        <v>5200</v>
      </c>
      <c r="D517" s="29">
        <v>1109341440</v>
      </c>
      <c r="E517" s="31">
        <v>1.8736873865127599</v>
      </c>
    </row>
    <row r="518" spans="2:5" x14ac:dyDescent="0.2">
      <c r="B518" s="29" t="s">
        <v>5199</v>
      </c>
      <c r="C518" s="29" t="s">
        <v>5198</v>
      </c>
      <c r="D518" s="29">
        <v>1108535680</v>
      </c>
      <c r="E518" s="31">
        <v>33.419998168945298</v>
      </c>
    </row>
    <row r="519" spans="2:5" x14ac:dyDescent="0.2">
      <c r="B519" s="29" t="s">
        <v>5197</v>
      </c>
      <c r="C519" s="29" t="s">
        <v>5196</v>
      </c>
      <c r="D519" s="29">
        <v>1107426176</v>
      </c>
      <c r="E519" s="31">
        <v>91.572471618652301</v>
      </c>
    </row>
    <row r="520" spans="2:5" x14ac:dyDescent="0.2">
      <c r="B520" s="29" t="s">
        <v>5195</v>
      </c>
      <c r="C520" s="29" t="s">
        <v>5194</v>
      </c>
      <c r="D520" s="29">
        <v>1105277184</v>
      </c>
      <c r="E520" s="31">
        <v>14.5513362884521</v>
      </c>
    </row>
    <row r="521" spans="2:5" x14ac:dyDescent="0.2">
      <c r="B521" s="29" t="s">
        <v>5193</v>
      </c>
      <c r="C521" s="29" t="s">
        <v>5192</v>
      </c>
      <c r="D521" s="29">
        <v>1101163136</v>
      </c>
      <c r="E521" s="31">
        <v>102.04907989502</v>
      </c>
    </row>
    <row r="522" spans="2:5" x14ac:dyDescent="0.2">
      <c r="B522" s="29" t="s">
        <v>239</v>
      </c>
      <c r="C522" s="29" t="s">
        <v>5191</v>
      </c>
      <c r="D522" s="29">
        <v>1099597696</v>
      </c>
      <c r="E522" s="31">
        <v>8.1000003814697301</v>
      </c>
    </row>
    <row r="523" spans="2:5" x14ac:dyDescent="0.2">
      <c r="B523" s="29" t="s">
        <v>5190</v>
      </c>
      <c r="C523" s="29" t="s">
        <v>5189</v>
      </c>
      <c r="D523" s="29">
        <v>1097692032</v>
      </c>
      <c r="E523" s="31">
        <v>39.580001831054702</v>
      </c>
    </row>
    <row r="524" spans="2:5" x14ac:dyDescent="0.2">
      <c r="B524" s="29" t="s">
        <v>5188</v>
      </c>
      <c r="C524" s="29" t="s">
        <v>5187</v>
      </c>
      <c r="D524" s="29">
        <v>1095615616</v>
      </c>
      <c r="E524" s="31">
        <v>2.5967595577239999</v>
      </c>
    </row>
    <row r="525" spans="2:5" x14ac:dyDescent="0.2">
      <c r="B525" s="29" t="s">
        <v>5186</v>
      </c>
      <c r="C525" s="29" t="s">
        <v>5185</v>
      </c>
      <c r="D525" s="29">
        <v>1093722496</v>
      </c>
      <c r="E525" s="31">
        <v>1.34713470935822</v>
      </c>
    </row>
    <row r="526" spans="2:5" x14ac:dyDescent="0.2">
      <c r="B526" s="29" t="s">
        <v>5184</v>
      </c>
      <c r="C526" s="29" t="s">
        <v>5183</v>
      </c>
      <c r="D526" s="29">
        <v>1091634304</v>
      </c>
      <c r="E526" s="31">
        <v>4.2004199028015101</v>
      </c>
    </row>
    <row r="527" spans="2:5" x14ac:dyDescent="0.2">
      <c r="B527" s="29" t="s">
        <v>5182</v>
      </c>
      <c r="C527" s="29" t="s">
        <v>5181</v>
      </c>
      <c r="D527" s="29">
        <v>1091328512</v>
      </c>
      <c r="E527" s="31">
        <v>31.399999618530298</v>
      </c>
    </row>
    <row r="528" spans="2:5" x14ac:dyDescent="0.2">
      <c r="B528" s="29" t="s">
        <v>5180</v>
      </c>
      <c r="C528" s="29" t="s">
        <v>5179</v>
      </c>
      <c r="D528" s="29">
        <v>1084938752</v>
      </c>
      <c r="E528" s="31">
        <v>2.8097810745239298</v>
      </c>
    </row>
    <row r="529" spans="2:5" x14ac:dyDescent="0.2">
      <c r="B529" s="29" t="s">
        <v>5178</v>
      </c>
      <c r="C529" s="29" t="s">
        <v>5177</v>
      </c>
      <c r="D529" s="29">
        <v>1081378816</v>
      </c>
      <c r="E529" s="31">
        <v>1.02611255645752</v>
      </c>
    </row>
    <row r="530" spans="2:5" x14ac:dyDescent="0.2">
      <c r="B530" s="29" t="s">
        <v>5176</v>
      </c>
      <c r="C530" s="29" t="s">
        <v>5175</v>
      </c>
      <c r="D530" s="29">
        <v>1080999296</v>
      </c>
      <c r="E530" s="31">
        <v>1.0322802066803001</v>
      </c>
    </row>
    <row r="531" spans="2:5" x14ac:dyDescent="0.2">
      <c r="B531" s="29" t="s">
        <v>5174</v>
      </c>
      <c r="C531" s="29" t="s">
        <v>5173</v>
      </c>
      <c r="D531" s="29">
        <v>1076574592</v>
      </c>
      <c r="E531" s="31">
        <v>8.9740858078002894</v>
      </c>
    </row>
    <row r="532" spans="2:5" x14ac:dyDescent="0.2">
      <c r="B532" s="29" t="s">
        <v>5172</v>
      </c>
      <c r="C532" s="29" t="s">
        <v>5171</v>
      </c>
      <c r="D532" s="29">
        <v>1073873664</v>
      </c>
      <c r="E532" s="31">
        <v>24.200000762939499</v>
      </c>
    </row>
    <row r="533" spans="2:5" x14ac:dyDescent="0.2">
      <c r="B533" s="29" t="s">
        <v>5170</v>
      </c>
      <c r="C533" s="29" t="s">
        <v>5169</v>
      </c>
      <c r="D533" s="29">
        <v>1072626048</v>
      </c>
      <c r="E533" s="31">
        <v>44.579029083252003</v>
      </c>
    </row>
    <row r="534" spans="2:5" x14ac:dyDescent="0.2">
      <c r="B534" s="29" t="s">
        <v>5168</v>
      </c>
      <c r="C534" s="29" t="s">
        <v>5167</v>
      </c>
      <c r="D534" s="29">
        <v>1071750912</v>
      </c>
      <c r="E534" s="31">
        <v>2.6507651805877699</v>
      </c>
    </row>
    <row r="535" spans="2:5" x14ac:dyDescent="0.2">
      <c r="B535" s="29" t="s">
        <v>5166</v>
      </c>
      <c r="C535" s="29" t="s">
        <v>5165</v>
      </c>
      <c r="D535" s="29">
        <v>1068625984</v>
      </c>
      <c r="E535" s="31">
        <v>2.1212122440338099</v>
      </c>
    </row>
    <row r="536" spans="2:5" x14ac:dyDescent="0.2">
      <c r="B536" s="29" t="s">
        <v>5164</v>
      </c>
      <c r="C536" s="29" t="s">
        <v>5163</v>
      </c>
      <c r="D536" s="29">
        <v>1062814400</v>
      </c>
      <c r="E536" s="31">
        <v>24.879999160766602</v>
      </c>
    </row>
    <row r="537" spans="2:5" x14ac:dyDescent="0.2">
      <c r="B537" s="29" t="s">
        <v>5162</v>
      </c>
      <c r="C537" s="29" t="s">
        <v>5161</v>
      </c>
      <c r="D537" s="29">
        <v>1059315584</v>
      </c>
      <c r="E537" s="31">
        <v>13.039999961853001</v>
      </c>
    </row>
    <row r="538" spans="2:5" x14ac:dyDescent="0.2">
      <c r="B538" s="29" t="s">
        <v>5160</v>
      </c>
      <c r="C538" s="29" t="s">
        <v>5159</v>
      </c>
      <c r="D538" s="29">
        <v>1057909120</v>
      </c>
      <c r="E538" s="31">
        <v>39.864410400390597</v>
      </c>
    </row>
    <row r="539" spans="2:5" x14ac:dyDescent="0.2">
      <c r="B539" s="29" t="s">
        <v>5158</v>
      </c>
      <c r="C539" s="29" t="s">
        <v>5157</v>
      </c>
      <c r="D539" s="29">
        <v>1057079040</v>
      </c>
      <c r="E539" s="31">
        <v>21.174999237060501</v>
      </c>
    </row>
    <row r="540" spans="2:5" x14ac:dyDescent="0.2">
      <c r="B540" s="29" t="s">
        <v>5156</v>
      </c>
      <c r="C540" s="29" t="s">
        <v>5155</v>
      </c>
      <c r="D540" s="29">
        <v>1056364096</v>
      </c>
      <c r="E540" s="31">
        <v>2.4392440319061302</v>
      </c>
    </row>
    <row r="541" spans="2:5" x14ac:dyDescent="0.2">
      <c r="B541" s="29" t="s">
        <v>5154</v>
      </c>
      <c r="C541" s="29" t="s">
        <v>5153</v>
      </c>
      <c r="D541" s="29">
        <v>1053851520</v>
      </c>
      <c r="E541" s="31">
        <v>6.8751878738403303</v>
      </c>
    </row>
    <row r="542" spans="2:5" x14ac:dyDescent="0.2">
      <c r="B542" s="29" t="s">
        <v>5152</v>
      </c>
      <c r="C542" s="29" t="s">
        <v>5151</v>
      </c>
      <c r="D542" s="29">
        <v>1047505920</v>
      </c>
      <c r="E542" s="31">
        <v>2.3233625888824498</v>
      </c>
    </row>
    <row r="543" spans="2:5" x14ac:dyDescent="0.2">
      <c r="B543" s="29" t="s">
        <v>5150</v>
      </c>
      <c r="C543" s="29" t="s">
        <v>5149</v>
      </c>
      <c r="D543" s="29">
        <v>1045270016</v>
      </c>
      <c r="E543" s="31">
        <v>7.1827187538146999</v>
      </c>
    </row>
    <row r="544" spans="2:5" x14ac:dyDescent="0.2">
      <c r="B544" s="29" t="s">
        <v>5148</v>
      </c>
      <c r="C544" s="29" t="s">
        <v>5147</v>
      </c>
      <c r="D544" s="29">
        <v>1037161536</v>
      </c>
      <c r="E544" s="31">
        <v>66.169998168945298</v>
      </c>
    </row>
    <row r="545" spans="2:5" x14ac:dyDescent="0.2">
      <c r="B545" s="29" t="s">
        <v>5146</v>
      </c>
      <c r="C545" s="29" t="s">
        <v>5145</v>
      </c>
      <c r="D545" s="29">
        <v>1034357440</v>
      </c>
      <c r="E545" s="31">
        <v>1.0051004886627199</v>
      </c>
    </row>
    <row r="546" spans="2:5" x14ac:dyDescent="0.2">
      <c r="B546" s="29" t="s">
        <v>5144</v>
      </c>
      <c r="C546" s="29" t="s">
        <v>5143</v>
      </c>
      <c r="D546" s="29">
        <v>1032444096</v>
      </c>
      <c r="E546" s="31">
        <v>10.3101692199707</v>
      </c>
    </row>
    <row r="547" spans="2:5" x14ac:dyDescent="0.2">
      <c r="B547" s="29" t="s">
        <v>5142</v>
      </c>
      <c r="C547" s="29" t="s">
        <v>5141</v>
      </c>
      <c r="D547" s="29">
        <v>1031929344</v>
      </c>
      <c r="E547" s="31">
        <v>2.0342035293579102</v>
      </c>
    </row>
    <row r="548" spans="2:5" x14ac:dyDescent="0.2">
      <c r="B548" s="29" t="s">
        <v>5140</v>
      </c>
      <c r="C548" s="29" t="s">
        <v>5139</v>
      </c>
      <c r="D548" s="29">
        <v>1028696384</v>
      </c>
      <c r="E548" s="31">
        <v>16.2723274230957</v>
      </c>
    </row>
    <row r="549" spans="2:5" x14ac:dyDescent="0.2">
      <c r="B549" s="29" t="s">
        <v>5138</v>
      </c>
      <c r="C549" s="29" t="s">
        <v>5137</v>
      </c>
      <c r="D549" s="29">
        <v>1028490048</v>
      </c>
      <c r="E549" s="31">
        <v>1.34862744808197</v>
      </c>
    </row>
    <row r="550" spans="2:5" x14ac:dyDescent="0.2">
      <c r="B550" s="29" t="s">
        <v>5136</v>
      </c>
      <c r="C550" s="29" t="s">
        <v>5135</v>
      </c>
      <c r="D550" s="29">
        <v>1025404544</v>
      </c>
      <c r="E550" s="31">
        <v>8.1214182078838307E-2</v>
      </c>
    </row>
    <row r="551" spans="2:5" x14ac:dyDescent="0.2">
      <c r="B551" s="29" t="s">
        <v>5134</v>
      </c>
      <c r="C551" s="29" t="s">
        <v>5133</v>
      </c>
      <c r="D551" s="29">
        <v>1018776448</v>
      </c>
      <c r="E551" s="31">
        <v>30.9799995422363</v>
      </c>
    </row>
    <row r="552" spans="2:5" x14ac:dyDescent="0.2">
      <c r="B552" s="29" t="s">
        <v>5132</v>
      </c>
      <c r="C552" s="29" t="s">
        <v>5131</v>
      </c>
      <c r="D552" s="29">
        <v>1017757952</v>
      </c>
      <c r="E552" s="31">
        <v>5.5805583000183097</v>
      </c>
    </row>
    <row r="553" spans="2:5" x14ac:dyDescent="0.2">
      <c r="B553" s="29" t="s">
        <v>5130</v>
      </c>
      <c r="C553" s="29" t="s">
        <v>5129</v>
      </c>
      <c r="D553" s="29">
        <v>1013875392</v>
      </c>
      <c r="E553" s="31">
        <v>5.6300001144409197</v>
      </c>
    </row>
    <row r="554" spans="2:5" x14ac:dyDescent="0.2">
      <c r="B554" s="29" t="s">
        <v>5128</v>
      </c>
      <c r="C554" s="29" t="s">
        <v>5127</v>
      </c>
      <c r="D554" s="29">
        <v>1013691136</v>
      </c>
      <c r="E554" s="31">
        <v>8.8373374938964808</v>
      </c>
    </row>
    <row r="555" spans="2:5" x14ac:dyDescent="0.2">
      <c r="B555" s="29" t="s">
        <v>5126</v>
      </c>
      <c r="C555" s="29" t="s">
        <v>5125</v>
      </c>
      <c r="D555" s="29">
        <v>1013493952</v>
      </c>
      <c r="E555" s="31">
        <v>1.5730500221252399</v>
      </c>
    </row>
    <row r="556" spans="2:5" x14ac:dyDescent="0.2">
      <c r="B556" s="29" t="s">
        <v>5124</v>
      </c>
      <c r="C556" s="29" t="s">
        <v>5123</v>
      </c>
      <c r="D556" s="29">
        <v>1010544320</v>
      </c>
      <c r="E556" s="31">
        <v>6.1881189346313503</v>
      </c>
    </row>
    <row r="557" spans="2:5" x14ac:dyDescent="0.2">
      <c r="B557" s="29" t="s">
        <v>5122</v>
      </c>
      <c r="C557" s="29" t="s">
        <v>5121</v>
      </c>
      <c r="D557" s="29">
        <v>1010372160</v>
      </c>
      <c r="E557" s="31">
        <v>24.7399997711182</v>
      </c>
    </row>
    <row r="558" spans="2:5" x14ac:dyDescent="0.2">
      <c r="B558" s="29" t="s">
        <v>5120</v>
      </c>
      <c r="C558" s="29" t="s">
        <v>5119</v>
      </c>
      <c r="D558" s="29">
        <v>1003056960</v>
      </c>
      <c r="E558" s="31">
        <v>2.9657967090606698</v>
      </c>
    </row>
    <row r="559" spans="2:5" x14ac:dyDescent="0.2">
      <c r="B559" s="29" t="s">
        <v>5118</v>
      </c>
      <c r="C559" s="29" t="s">
        <v>5117</v>
      </c>
      <c r="D559" s="29">
        <v>1000988224</v>
      </c>
      <c r="E559" s="31">
        <v>44.132247924804702</v>
      </c>
    </row>
    <row r="560" spans="2:5" x14ac:dyDescent="0.2">
      <c r="B560" s="29" t="s">
        <v>5116</v>
      </c>
      <c r="C560" s="29" t="s">
        <v>5115</v>
      </c>
      <c r="D560" s="29">
        <v>997864192</v>
      </c>
      <c r="E560" s="31">
        <v>4.6676077842712402</v>
      </c>
    </row>
    <row r="561" spans="2:5" x14ac:dyDescent="0.2">
      <c r="B561" s="29" t="s">
        <v>5114</v>
      </c>
      <c r="C561" s="29" t="s">
        <v>5113</v>
      </c>
      <c r="D561" s="29">
        <v>997533312</v>
      </c>
      <c r="E561" s="31">
        <v>9.1400003433227504</v>
      </c>
    </row>
    <row r="562" spans="2:5" x14ac:dyDescent="0.2">
      <c r="B562" s="29" t="s">
        <v>5112</v>
      </c>
      <c r="C562" s="29" t="s">
        <v>5111</v>
      </c>
      <c r="D562" s="29">
        <v>997191424</v>
      </c>
      <c r="E562" s="31">
        <v>3.9903991222381601</v>
      </c>
    </row>
    <row r="563" spans="2:5" x14ac:dyDescent="0.2">
      <c r="B563" s="29" t="s">
        <v>5110</v>
      </c>
      <c r="C563" s="29" t="s">
        <v>5109</v>
      </c>
      <c r="D563" s="29">
        <v>993761728</v>
      </c>
      <c r="E563" s="31">
        <v>65.050003051757798</v>
      </c>
    </row>
    <row r="564" spans="2:5" x14ac:dyDescent="0.2">
      <c r="B564" s="29" t="s">
        <v>5108</v>
      </c>
      <c r="C564" s="29" t="s">
        <v>5107</v>
      </c>
      <c r="D564" s="29">
        <v>990305024</v>
      </c>
      <c r="E564" s="31">
        <v>2.4737474918365501</v>
      </c>
    </row>
    <row r="565" spans="2:5" x14ac:dyDescent="0.2">
      <c r="B565" s="29" t="s">
        <v>5106</v>
      </c>
      <c r="C565" s="29" t="s">
        <v>5105</v>
      </c>
      <c r="D565" s="29">
        <v>984306432</v>
      </c>
      <c r="E565" s="31">
        <v>21.454999923706101</v>
      </c>
    </row>
    <row r="566" spans="2:5" x14ac:dyDescent="0.2">
      <c r="B566" s="29" t="s">
        <v>5104</v>
      </c>
      <c r="C566" s="29" t="s">
        <v>5103</v>
      </c>
      <c r="D566" s="29">
        <v>982559168</v>
      </c>
      <c r="E566" s="31">
        <v>5.0873489379882804</v>
      </c>
    </row>
    <row r="567" spans="2:5" x14ac:dyDescent="0.2">
      <c r="B567" s="29" t="s">
        <v>5102</v>
      </c>
      <c r="C567" s="29" t="s">
        <v>5101</v>
      </c>
      <c r="D567" s="29">
        <v>980829504</v>
      </c>
      <c r="E567" s="31">
        <v>0.176308959722519</v>
      </c>
    </row>
    <row r="568" spans="2:5" x14ac:dyDescent="0.2">
      <c r="B568" s="29" t="s">
        <v>5100</v>
      </c>
      <c r="C568" s="29" t="s">
        <v>5099</v>
      </c>
      <c r="D568" s="29">
        <v>978385216</v>
      </c>
      <c r="E568" s="31">
        <v>4.7718238830566397</v>
      </c>
    </row>
    <row r="569" spans="2:5" x14ac:dyDescent="0.2">
      <c r="B569" s="29" t="s">
        <v>5098</v>
      </c>
      <c r="C569" s="29" t="s">
        <v>5097</v>
      </c>
      <c r="D569" s="29">
        <v>978266560</v>
      </c>
      <c r="E569" s="31">
        <v>1.3607759475707999</v>
      </c>
    </row>
    <row r="570" spans="2:5" x14ac:dyDescent="0.2">
      <c r="B570" s="29" t="s">
        <v>5096</v>
      </c>
      <c r="C570" s="29" t="s">
        <v>5095</v>
      </c>
      <c r="D570" s="29">
        <v>978152320</v>
      </c>
      <c r="E570" s="31">
        <v>3.3978397846221902</v>
      </c>
    </row>
    <row r="571" spans="2:5" x14ac:dyDescent="0.2">
      <c r="B571" s="29" t="s">
        <v>5094</v>
      </c>
      <c r="C571" s="29" t="s">
        <v>5093</v>
      </c>
      <c r="D571" s="29">
        <v>976606656</v>
      </c>
      <c r="E571" s="31">
        <v>7.2529463768005398</v>
      </c>
    </row>
    <row r="572" spans="2:5" x14ac:dyDescent="0.2">
      <c r="B572" s="29" t="s">
        <v>5092</v>
      </c>
      <c r="C572" s="29" t="s">
        <v>5091</v>
      </c>
      <c r="D572" s="29">
        <v>976251648</v>
      </c>
      <c r="E572" s="31">
        <v>14.974083900451699</v>
      </c>
    </row>
    <row r="573" spans="2:5" x14ac:dyDescent="0.2">
      <c r="B573" s="29" t="s">
        <v>5090</v>
      </c>
      <c r="C573" s="29" t="s">
        <v>5089</v>
      </c>
      <c r="D573" s="29">
        <v>970240960</v>
      </c>
      <c r="E573" s="31">
        <v>2.5037505626678498</v>
      </c>
    </row>
    <row r="574" spans="2:5" x14ac:dyDescent="0.2">
      <c r="B574" s="29" t="s">
        <v>5088</v>
      </c>
      <c r="C574" s="29" t="s">
        <v>5087</v>
      </c>
      <c r="D574" s="29">
        <v>969313664</v>
      </c>
      <c r="E574" s="31">
        <v>25.759525299072301</v>
      </c>
    </row>
    <row r="575" spans="2:5" x14ac:dyDescent="0.2">
      <c r="B575" s="29" t="s">
        <v>5086</v>
      </c>
      <c r="C575" s="29" t="s">
        <v>5085</v>
      </c>
      <c r="D575" s="29">
        <v>966786816</v>
      </c>
      <c r="E575" s="31">
        <v>22.370000839233398</v>
      </c>
    </row>
    <row r="576" spans="2:5" x14ac:dyDescent="0.2">
      <c r="B576" s="29" t="s">
        <v>5084</v>
      </c>
      <c r="C576" s="29" t="s">
        <v>5083</v>
      </c>
      <c r="D576" s="29">
        <v>965553472</v>
      </c>
      <c r="E576" s="31">
        <v>3.8715045452117902</v>
      </c>
    </row>
    <row r="577" spans="2:5" x14ac:dyDescent="0.2">
      <c r="B577" s="29" t="s">
        <v>5082</v>
      </c>
      <c r="C577" s="29" t="s">
        <v>5081</v>
      </c>
      <c r="D577" s="29">
        <v>965431616</v>
      </c>
      <c r="E577" s="31">
        <v>2.9627962112426798</v>
      </c>
    </row>
    <row r="578" spans="2:5" x14ac:dyDescent="0.2">
      <c r="B578" s="29" t="s">
        <v>5080</v>
      </c>
      <c r="C578" s="29" t="s">
        <v>5079</v>
      </c>
      <c r="D578" s="29">
        <v>965199872</v>
      </c>
      <c r="E578" s="31">
        <v>3.19244313240051</v>
      </c>
    </row>
    <row r="579" spans="2:5" x14ac:dyDescent="0.2">
      <c r="B579" s="29" t="s">
        <v>5078</v>
      </c>
      <c r="C579" s="29" t="s">
        <v>5077</v>
      </c>
      <c r="D579" s="29">
        <v>964951168</v>
      </c>
      <c r="E579" s="31">
        <v>8.0436172485351598</v>
      </c>
    </row>
    <row r="580" spans="2:5" x14ac:dyDescent="0.2">
      <c r="B580" s="29" t="s">
        <v>5076</v>
      </c>
      <c r="C580" s="29" t="s">
        <v>5075</v>
      </c>
      <c r="D580" s="29">
        <v>955068032</v>
      </c>
      <c r="E580" s="31">
        <v>28.870000839233398</v>
      </c>
    </row>
    <row r="581" spans="2:5" x14ac:dyDescent="0.2">
      <c r="B581" s="29" t="s">
        <v>5074</v>
      </c>
      <c r="C581" s="29" t="s">
        <v>5073</v>
      </c>
      <c r="D581" s="29">
        <v>955056576</v>
      </c>
      <c r="E581" s="31">
        <v>57.183448791503899</v>
      </c>
    </row>
    <row r="582" spans="2:5" x14ac:dyDescent="0.2">
      <c r="B582" s="29" t="s">
        <v>5072</v>
      </c>
      <c r="C582" s="29" t="s">
        <v>5071</v>
      </c>
      <c r="D582" s="29">
        <v>952989248</v>
      </c>
      <c r="E582" s="31">
        <v>7.7590069770812997</v>
      </c>
    </row>
    <row r="583" spans="2:5" x14ac:dyDescent="0.2">
      <c r="B583" s="29" t="s">
        <v>5070</v>
      </c>
      <c r="C583" s="29" t="s">
        <v>5069</v>
      </c>
      <c r="D583" s="29">
        <v>951963776</v>
      </c>
      <c r="E583" s="31">
        <v>10.238689422607401</v>
      </c>
    </row>
    <row r="584" spans="2:5" x14ac:dyDescent="0.2">
      <c r="B584" s="29" t="s">
        <v>5068</v>
      </c>
      <c r="C584" s="29" t="s">
        <v>5067</v>
      </c>
      <c r="D584" s="29">
        <v>946973888</v>
      </c>
      <c r="E584" s="31">
        <v>3.5988600254058798</v>
      </c>
    </row>
    <row r="585" spans="2:5" x14ac:dyDescent="0.2">
      <c r="B585" s="29" t="s">
        <v>5066</v>
      </c>
      <c r="C585" s="29" t="s">
        <v>5065</v>
      </c>
      <c r="D585" s="29">
        <v>946320192</v>
      </c>
      <c r="E585" s="31">
        <v>0.332645684480667</v>
      </c>
    </row>
    <row r="586" spans="2:5" x14ac:dyDescent="0.2">
      <c r="B586" s="29" t="s">
        <v>5064</v>
      </c>
      <c r="C586" s="29" t="s">
        <v>5063</v>
      </c>
      <c r="D586" s="29">
        <v>939873728</v>
      </c>
      <c r="E586" s="31">
        <v>20.899999618530298</v>
      </c>
    </row>
    <row r="587" spans="2:5" x14ac:dyDescent="0.2">
      <c r="B587" s="29" t="s">
        <v>5062</v>
      </c>
      <c r="C587" s="29" t="s">
        <v>5061</v>
      </c>
      <c r="D587" s="29">
        <v>937483456</v>
      </c>
      <c r="E587" s="31">
        <v>3.67689061164856</v>
      </c>
    </row>
    <row r="588" spans="2:5" x14ac:dyDescent="0.2">
      <c r="B588" s="29" t="s">
        <v>5060</v>
      </c>
      <c r="C588" s="29" t="s">
        <v>5059</v>
      </c>
      <c r="D588" s="29">
        <v>932168960</v>
      </c>
      <c r="E588" s="31">
        <v>13.2700004577637</v>
      </c>
    </row>
    <row r="589" spans="2:5" x14ac:dyDescent="0.2">
      <c r="B589" s="29" t="s">
        <v>5058</v>
      </c>
      <c r="C589" s="29" t="s">
        <v>5057</v>
      </c>
      <c r="D589" s="29">
        <v>930228160</v>
      </c>
      <c r="E589" s="31">
        <v>25.629999160766602</v>
      </c>
    </row>
    <row r="590" spans="2:5" x14ac:dyDescent="0.2">
      <c r="B590" s="29" t="s">
        <v>5056</v>
      </c>
      <c r="C590" s="29" t="s">
        <v>5055</v>
      </c>
      <c r="D590" s="29">
        <v>928576000</v>
      </c>
      <c r="E590" s="31">
        <v>14.680000305175801</v>
      </c>
    </row>
    <row r="591" spans="2:5" x14ac:dyDescent="0.2">
      <c r="B591" s="29" t="s">
        <v>5054</v>
      </c>
      <c r="C591" s="29" t="s">
        <v>5053</v>
      </c>
      <c r="D591" s="29">
        <v>924846144</v>
      </c>
      <c r="E591" s="31">
        <v>0.93759375810623202</v>
      </c>
    </row>
    <row r="592" spans="2:5" x14ac:dyDescent="0.2">
      <c r="B592" s="29" t="s">
        <v>5052</v>
      </c>
      <c r="C592" s="29" t="s">
        <v>5051</v>
      </c>
      <c r="D592" s="29">
        <v>924737600</v>
      </c>
      <c r="E592" s="31">
        <v>1.0018050670623799</v>
      </c>
    </row>
    <row r="593" spans="2:5" x14ac:dyDescent="0.2">
      <c r="B593" s="29" t="s">
        <v>5050</v>
      </c>
      <c r="C593" s="29" t="s">
        <v>5049</v>
      </c>
      <c r="D593" s="29">
        <v>914768960</v>
      </c>
      <c r="E593" s="31">
        <v>0.789955735206604</v>
      </c>
    </row>
    <row r="594" spans="2:5" x14ac:dyDescent="0.2">
      <c r="B594" s="29" t="s">
        <v>5048</v>
      </c>
      <c r="C594" s="29" t="s">
        <v>5047</v>
      </c>
      <c r="D594" s="29">
        <v>912255168</v>
      </c>
      <c r="E594" s="31">
        <v>218.94522094726599</v>
      </c>
    </row>
    <row r="595" spans="2:5" x14ac:dyDescent="0.2">
      <c r="B595" s="29" t="s">
        <v>5046</v>
      </c>
      <c r="C595" s="29" t="s">
        <v>5045</v>
      </c>
      <c r="D595" s="29">
        <v>911314240</v>
      </c>
      <c r="E595" s="31">
        <v>1.5676567554473899</v>
      </c>
    </row>
    <row r="596" spans="2:5" x14ac:dyDescent="0.2">
      <c r="B596" s="29" t="s">
        <v>5044</v>
      </c>
      <c r="C596" s="29" t="s">
        <v>5043</v>
      </c>
      <c r="D596" s="29">
        <v>910432128</v>
      </c>
      <c r="E596" s="31">
        <v>19.059999465942401</v>
      </c>
    </row>
    <row r="597" spans="2:5" x14ac:dyDescent="0.2">
      <c r="B597" s="29" t="s">
        <v>5042</v>
      </c>
      <c r="C597" s="29" t="s">
        <v>5041</v>
      </c>
      <c r="D597" s="29">
        <v>907754560</v>
      </c>
      <c r="E597" s="31">
        <v>0.22692109644413</v>
      </c>
    </row>
    <row r="598" spans="2:5" x14ac:dyDescent="0.2">
      <c r="B598" s="29" t="s">
        <v>5040</v>
      </c>
      <c r="C598" s="29" t="s">
        <v>5039</v>
      </c>
      <c r="D598" s="29">
        <v>905276736</v>
      </c>
      <c r="E598" s="31">
        <v>1.5481548309326201</v>
      </c>
    </row>
    <row r="599" spans="2:5" x14ac:dyDescent="0.2">
      <c r="B599" s="29" t="s">
        <v>5038</v>
      </c>
      <c r="C599" s="29" t="s">
        <v>5037</v>
      </c>
      <c r="D599" s="29">
        <v>902024704</v>
      </c>
      <c r="E599" s="31">
        <v>0.55440950393676802</v>
      </c>
    </row>
    <row r="600" spans="2:5" x14ac:dyDescent="0.2">
      <c r="B600" s="29" t="s">
        <v>5036</v>
      </c>
      <c r="C600" s="29" t="s">
        <v>5035</v>
      </c>
      <c r="D600" s="29">
        <v>901056384</v>
      </c>
      <c r="E600" s="31">
        <v>15.806195259094199</v>
      </c>
    </row>
    <row r="601" spans="2:5" x14ac:dyDescent="0.2">
      <c r="B601" s="29" t="s">
        <v>5034</v>
      </c>
      <c r="C601" s="29" t="s">
        <v>5033</v>
      </c>
      <c r="D601" s="29">
        <v>900793728</v>
      </c>
      <c r="E601" s="31">
        <v>1.47756576538086</v>
      </c>
    </row>
    <row r="602" spans="2:5" x14ac:dyDescent="0.2">
      <c r="B602" s="29" t="s">
        <v>5032</v>
      </c>
      <c r="C602" s="29" t="s">
        <v>5031</v>
      </c>
      <c r="D602" s="29">
        <v>900318720</v>
      </c>
      <c r="E602" s="31">
        <v>0.62661164999008201</v>
      </c>
    </row>
    <row r="603" spans="2:5" x14ac:dyDescent="0.2">
      <c r="B603" s="29" t="s">
        <v>255</v>
      </c>
      <c r="C603" s="29" t="s">
        <v>5030</v>
      </c>
      <c r="D603" s="29">
        <v>899704768</v>
      </c>
      <c r="E603" s="31">
        <v>14.7299995422363</v>
      </c>
    </row>
    <row r="604" spans="2:5" x14ac:dyDescent="0.2">
      <c r="B604" s="29" t="s">
        <v>5029</v>
      </c>
      <c r="C604" s="29" t="s">
        <v>5028</v>
      </c>
      <c r="D604" s="29">
        <v>894939328</v>
      </c>
      <c r="E604" s="31">
        <v>105.19596862793</v>
      </c>
    </row>
    <row r="605" spans="2:5" x14ac:dyDescent="0.2">
      <c r="B605" s="29" t="s">
        <v>5027</v>
      </c>
      <c r="C605" s="29" t="s">
        <v>5026</v>
      </c>
      <c r="D605" s="29">
        <v>894378880</v>
      </c>
      <c r="E605" s="31">
        <v>1.47014701366425</v>
      </c>
    </row>
    <row r="606" spans="2:5" x14ac:dyDescent="0.2">
      <c r="B606" s="29" t="s">
        <v>5025</v>
      </c>
      <c r="C606" s="29" t="s">
        <v>5024</v>
      </c>
      <c r="D606" s="29">
        <v>892689792</v>
      </c>
      <c r="E606" s="31">
        <v>71.529190063476605</v>
      </c>
    </row>
    <row r="607" spans="2:5" x14ac:dyDescent="0.2">
      <c r="B607" s="29" t="s">
        <v>5023</v>
      </c>
      <c r="C607" s="29" t="s">
        <v>5022</v>
      </c>
      <c r="D607" s="29">
        <v>892277952</v>
      </c>
      <c r="E607" s="31">
        <v>9.28313583135605E-2</v>
      </c>
    </row>
    <row r="608" spans="2:5" x14ac:dyDescent="0.2">
      <c r="B608" s="29" t="s">
        <v>5021</v>
      </c>
      <c r="C608" s="29" t="s">
        <v>5020</v>
      </c>
      <c r="D608" s="29">
        <v>891976512</v>
      </c>
      <c r="E608" s="31">
        <v>75.524833679199205</v>
      </c>
    </row>
    <row r="609" spans="2:5" x14ac:dyDescent="0.2">
      <c r="B609" s="29" t="s">
        <v>5019</v>
      </c>
      <c r="C609" s="29" t="s">
        <v>5018</v>
      </c>
      <c r="D609" s="29">
        <v>887311360</v>
      </c>
      <c r="E609" s="31">
        <v>16.8583278656006</v>
      </c>
    </row>
    <row r="610" spans="2:5" x14ac:dyDescent="0.2">
      <c r="B610" s="29" t="s">
        <v>5017</v>
      </c>
      <c r="C610" s="29" t="s">
        <v>5016</v>
      </c>
      <c r="D610" s="29">
        <v>886091904</v>
      </c>
      <c r="E610" s="31">
        <v>0.92259228229522705</v>
      </c>
    </row>
    <row r="611" spans="2:5" x14ac:dyDescent="0.2">
      <c r="B611" s="29" t="s">
        <v>5015</v>
      </c>
      <c r="C611" s="29" t="s">
        <v>5014</v>
      </c>
      <c r="D611" s="29">
        <v>885780736</v>
      </c>
      <c r="E611" s="31">
        <v>1.90819084644318</v>
      </c>
    </row>
    <row r="612" spans="2:5" x14ac:dyDescent="0.2">
      <c r="B612" s="29" t="s">
        <v>5013</v>
      </c>
      <c r="C612" s="29" t="s">
        <v>5012</v>
      </c>
      <c r="D612" s="29">
        <v>885675328</v>
      </c>
      <c r="E612" s="31">
        <v>5.4830484390258798</v>
      </c>
    </row>
    <row r="613" spans="2:5" x14ac:dyDescent="0.2">
      <c r="B613" s="29" t="s">
        <v>5011</v>
      </c>
      <c r="C613" s="29" t="s">
        <v>5010</v>
      </c>
      <c r="D613" s="29">
        <v>885329664</v>
      </c>
      <c r="E613" s="31">
        <v>58.8837699890137</v>
      </c>
    </row>
    <row r="614" spans="2:5" x14ac:dyDescent="0.2">
      <c r="B614" s="29" t="s">
        <v>5009</v>
      </c>
      <c r="C614" s="29" t="s">
        <v>5008</v>
      </c>
      <c r="D614" s="29">
        <v>882820992</v>
      </c>
      <c r="E614" s="31">
        <v>42.209999084472699</v>
      </c>
    </row>
    <row r="615" spans="2:5" x14ac:dyDescent="0.2">
      <c r="B615" s="29" t="s">
        <v>5007</v>
      </c>
      <c r="C615" s="29" t="s">
        <v>5006</v>
      </c>
      <c r="D615" s="29">
        <v>880039232</v>
      </c>
      <c r="E615" s="31">
        <v>42.3947563171387</v>
      </c>
    </row>
    <row r="616" spans="2:5" x14ac:dyDescent="0.2">
      <c r="B616" s="29" t="s">
        <v>5005</v>
      </c>
      <c r="C616" s="29" t="s">
        <v>5004</v>
      </c>
      <c r="D616" s="29">
        <v>879562880</v>
      </c>
      <c r="E616" s="31">
        <v>23.5</v>
      </c>
    </row>
    <row r="617" spans="2:5" x14ac:dyDescent="0.2">
      <c r="B617" s="29" t="s">
        <v>5003</v>
      </c>
      <c r="C617" s="29" t="s">
        <v>5002</v>
      </c>
      <c r="D617" s="29">
        <v>879085248</v>
      </c>
      <c r="E617" s="31">
        <v>47.203315734863303</v>
      </c>
    </row>
    <row r="618" spans="2:5" x14ac:dyDescent="0.2">
      <c r="B618" s="29" t="s">
        <v>5001</v>
      </c>
      <c r="C618" s="29" t="s">
        <v>5000</v>
      </c>
      <c r="D618" s="29">
        <v>875929664</v>
      </c>
      <c r="E618" s="31">
        <v>2.0265095233917201</v>
      </c>
    </row>
    <row r="619" spans="2:5" x14ac:dyDescent="0.2">
      <c r="B619" s="29" t="s">
        <v>4999</v>
      </c>
      <c r="C619" s="29" t="s">
        <v>4998</v>
      </c>
      <c r="D619" s="29">
        <v>873696768</v>
      </c>
      <c r="E619" s="31">
        <v>1.7116711139678999</v>
      </c>
    </row>
    <row r="620" spans="2:5" x14ac:dyDescent="0.2">
      <c r="B620" s="29" t="s">
        <v>4997</v>
      </c>
      <c r="C620" s="29" t="s">
        <v>4996</v>
      </c>
      <c r="D620" s="29">
        <v>873343744</v>
      </c>
      <c r="E620" s="31">
        <v>1.0559566020965601</v>
      </c>
    </row>
    <row r="621" spans="2:5" x14ac:dyDescent="0.2">
      <c r="B621" s="29" t="s">
        <v>4995</v>
      </c>
      <c r="C621" s="29" t="s">
        <v>4994</v>
      </c>
      <c r="D621" s="29">
        <v>870192128</v>
      </c>
      <c r="E621" s="31">
        <v>24.627914428710898</v>
      </c>
    </row>
    <row r="622" spans="2:5" x14ac:dyDescent="0.2">
      <c r="B622" s="29" t="s">
        <v>4993</v>
      </c>
      <c r="C622" s="29" t="s">
        <v>4992</v>
      </c>
      <c r="D622" s="29">
        <v>869828672</v>
      </c>
      <c r="E622" s="31">
        <v>7.2517251968383798</v>
      </c>
    </row>
    <row r="623" spans="2:5" x14ac:dyDescent="0.2">
      <c r="B623" s="29" t="s">
        <v>4991</v>
      </c>
      <c r="C623" s="29" t="s">
        <v>4990</v>
      </c>
      <c r="D623" s="29">
        <v>866404096</v>
      </c>
      <c r="E623" s="31">
        <v>49.830001831054702</v>
      </c>
    </row>
    <row r="624" spans="2:5" x14ac:dyDescent="0.2">
      <c r="B624" s="29" t="s">
        <v>4989</v>
      </c>
      <c r="C624" s="29" t="s">
        <v>4988</v>
      </c>
      <c r="D624" s="29">
        <v>862565056</v>
      </c>
      <c r="E624" s="31">
        <v>16.183479309081999</v>
      </c>
    </row>
    <row r="625" spans="2:5" x14ac:dyDescent="0.2">
      <c r="B625" s="30" t="s">
        <v>109</v>
      </c>
      <c r="C625" s="30" t="s">
        <v>4987</v>
      </c>
      <c r="D625" s="30">
        <v>862263296</v>
      </c>
      <c r="E625" s="32">
        <v>23.75</v>
      </c>
    </row>
    <row r="626" spans="2:5" x14ac:dyDescent="0.2">
      <c r="B626" s="29" t="s">
        <v>4986</v>
      </c>
      <c r="C626" s="29" t="s">
        <v>4985</v>
      </c>
      <c r="D626" s="29">
        <v>858965888</v>
      </c>
      <c r="E626" s="31">
        <v>14.1053314208984</v>
      </c>
    </row>
    <row r="627" spans="2:5" x14ac:dyDescent="0.2">
      <c r="B627" s="29" t="s">
        <v>4984</v>
      </c>
      <c r="C627" s="29" t="s">
        <v>4983</v>
      </c>
      <c r="D627" s="29">
        <v>857223296</v>
      </c>
      <c r="E627" s="31">
        <v>2.0222022533416699</v>
      </c>
    </row>
    <row r="628" spans="2:5" x14ac:dyDescent="0.2">
      <c r="B628" s="29" t="s">
        <v>4982</v>
      </c>
      <c r="C628" s="29" t="s">
        <v>4981</v>
      </c>
      <c r="D628" s="29">
        <v>856600128</v>
      </c>
      <c r="E628" s="31">
        <v>90.360633850097699</v>
      </c>
    </row>
    <row r="629" spans="2:5" x14ac:dyDescent="0.2">
      <c r="B629" s="29" t="s">
        <v>4980</v>
      </c>
      <c r="C629" s="29" t="s">
        <v>4979</v>
      </c>
      <c r="D629" s="29">
        <v>855023168</v>
      </c>
      <c r="E629" s="31">
        <v>3.3783378601074201</v>
      </c>
    </row>
    <row r="630" spans="2:5" x14ac:dyDescent="0.2">
      <c r="B630" s="29" t="s">
        <v>4978</v>
      </c>
      <c r="C630" s="29" t="s">
        <v>4977</v>
      </c>
      <c r="D630" s="29">
        <v>854033536</v>
      </c>
      <c r="E630" s="31">
        <v>44.505985260009801</v>
      </c>
    </row>
    <row r="631" spans="2:5" x14ac:dyDescent="0.2">
      <c r="B631" s="29" t="s">
        <v>4976</v>
      </c>
      <c r="C631" s="29" t="s">
        <v>4975</v>
      </c>
      <c r="D631" s="29">
        <v>851948480</v>
      </c>
      <c r="E631" s="31">
        <v>18.9899997711182</v>
      </c>
    </row>
    <row r="632" spans="2:5" x14ac:dyDescent="0.2">
      <c r="B632" s="29" t="s">
        <v>4974</v>
      </c>
      <c r="C632" s="29" t="s">
        <v>4973</v>
      </c>
      <c r="D632" s="29">
        <v>850330816</v>
      </c>
      <c r="E632" s="31">
        <v>2.4392440319061302</v>
      </c>
    </row>
    <row r="633" spans="2:5" x14ac:dyDescent="0.2">
      <c r="B633" s="29" t="s">
        <v>4972</v>
      </c>
      <c r="C633" s="29" t="s">
        <v>4971</v>
      </c>
      <c r="D633" s="29">
        <v>850171200</v>
      </c>
      <c r="E633" s="31">
        <v>72.827972412109403</v>
      </c>
    </row>
    <row r="634" spans="2:5" x14ac:dyDescent="0.2">
      <c r="B634" s="29" t="s">
        <v>4970</v>
      </c>
      <c r="C634" s="29" t="s">
        <v>4969</v>
      </c>
      <c r="D634" s="29">
        <v>845063936</v>
      </c>
      <c r="E634" s="31">
        <v>1.71017098426819</v>
      </c>
    </row>
    <row r="635" spans="2:5" x14ac:dyDescent="0.2">
      <c r="B635" s="29" t="s">
        <v>4968</v>
      </c>
      <c r="C635" s="29" t="s">
        <v>4967</v>
      </c>
      <c r="D635" s="29">
        <v>844217216</v>
      </c>
      <c r="E635" s="31">
        <v>4.22292232513428</v>
      </c>
    </row>
    <row r="636" spans="2:5" x14ac:dyDescent="0.2">
      <c r="B636" s="29" t="s">
        <v>4966</v>
      </c>
      <c r="C636" s="29" t="s">
        <v>4965</v>
      </c>
      <c r="D636" s="29">
        <v>841578496</v>
      </c>
      <c r="E636" s="31">
        <v>9.2899999618530291</v>
      </c>
    </row>
    <row r="637" spans="2:5" x14ac:dyDescent="0.2">
      <c r="B637" s="29" t="s">
        <v>4964</v>
      </c>
      <c r="C637" s="29" t="s">
        <v>4963</v>
      </c>
      <c r="D637" s="29">
        <v>841437696</v>
      </c>
      <c r="E637" s="31">
        <v>0.33695244789123502</v>
      </c>
    </row>
    <row r="638" spans="2:5" x14ac:dyDescent="0.2">
      <c r="B638" s="29" t="s">
        <v>4962</v>
      </c>
      <c r="C638" s="29" t="s">
        <v>4961</v>
      </c>
      <c r="D638" s="29">
        <v>840049856</v>
      </c>
      <c r="E638" s="31">
        <v>4.6086673736572301</v>
      </c>
    </row>
    <row r="639" spans="2:5" x14ac:dyDescent="0.2">
      <c r="B639" s="29" t="s">
        <v>4960</v>
      </c>
      <c r="C639" s="29" t="s">
        <v>4959</v>
      </c>
      <c r="D639" s="29">
        <v>839028032</v>
      </c>
      <c r="E639" s="31">
        <v>11.8500003814697</v>
      </c>
    </row>
    <row r="640" spans="2:5" x14ac:dyDescent="0.2">
      <c r="B640" s="29" t="s">
        <v>4958</v>
      </c>
      <c r="C640" s="29" t="s">
        <v>4957</v>
      </c>
      <c r="D640" s="29">
        <v>838038912</v>
      </c>
      <c r="E640" s="31">
        <v>9.9600000381469709</v>
      </c>
    </row>
    <row r="641" spans="2:5" x14ac:dyDescent="0.2">
      <c r="B641" s="29" t="s">
        <v>4956</v>
      </c>
      <c r="C641" s="29" t="s">
        <v>4955</v>
      </c>
      <c r="D641" s="29">
        <v>829385792</v>
      </c>
      <c r="E641" s="31">
        <v>31.3789672851563</v>
      </c>
    </row>
    <row r="642" spans="2:5" x14ac:dyDescent="0.2">
      <c r="B642" s="29" t="s">
        <v>4954</v>
      </c>
      <c r="C642" s="29" t="s">
        <v>4953</v>
      </c>
      <c r="D642" s="29">
        <v>828788288</v>
      </c>
      <c r="E642" s="31">
        <v>25.476568222045898</v>
      </c>
    </row>
    <row r="643" spans="2:5" x14ac:dyDescent="0.2">
      <c r="B643" s="29" t="s">
        <v>4952</v>
      </c>
      <c r="C643" s="29" t="s">
        <v>4951</v>
      </c>
      <c r="D643" s="29">
        <v>828363904</v>
      </c>
      <c r="E643" s="31">
        <v>6.2151217460632298</v>
      </c>
    </row>
    <row r="644" spans="2:5" x14ac:dyDescent="0.2">
      <c r="B644" s="29" t="s">
        <v>4950</v>
      </c>
      <c r="C644" s="29" t="s">
        <v>4949</v>
      </c>
      <c r="D644" s="29">
        <v>827753984</v>
      </c>
      <c r="E644" s="31">
        <v>26.530000686645501</v>
      </c>
    </row>
    <row r="645" spans="2:5" x14ac:dyDescent="0.2">
      <c r="B645" s="29" t="s">
        <v>4948</v>
      </c>
      <c r="C645" s="29" t="s">
        <v>4947</v>
      </c>
      <c r="D645" s="29">
        <v>827071296</v>
      </c>
      <c r="E645" s="31">
        <v>3.21482157707214</v>
      </c>
    </row>
    <row r="646" spans="2:5" x14ac:dyDescent="0.2">
      <c r="B646" s="29" t="s">
        <v>4946</v>
      </c>
      <c r="C646" s="29" t="s">
        <v>4945</v>
      </c>
      <c r="D646" s="29">
        <v>819364480</v>
      </c>
      <c r="E646" s="31">
        <v>20.045671463012699</v>
      </c>
    </row>
    <row r="647" spans="2:5" x14ac:dyDescent="0.2">
      <c r="B647" s="29" t="s">
        <v>189</v>
      </c>
      <c r="C647" s="29" t="s">
        <v>4944</v>
      </c>
      <c r="D647" s="29">
        <v>816623168</v>
      </c>
      <c r="E647" s="31">
        <v>24.059999465942401</v>
      </c>
    </row>
    <row r="648" spans="2:5" x14ac:dyDescent="0.2">
      <c r="B648" s="29" t="s">
        <v>4943</v>
      </c>
      <c r="C648" s="29" t="s">
        <v>4942</v>
      </c>
      <c r="D648" s="29">
        <v>815146752</v>
      </c>
      <c r="E648" s="31">
        <v>5.0928311347961399</v>
      </c>
    </row>
    <row r="649" spans="2:5" x14ac:dyDescent="0.2">
      <c r="B649" s="29" t="s">
        <v>4941</v>
      </c>
      <c r="C649" s="29" t="s">
        <v>4940</v>
      </c>
      <c r="D649" s="29">
        <v>814898048</v>
      </c>
      <c r="E649" s="31">
        <v>5.5805583000183097</v>
      </c>
    </row>
    <row r="650" spans="2:5" x14ac:dyDescent="0.2">
      <c r="B650" s="29" t="s">
        <v>4939</v>
      </c>
      <c r="C650" s="29" t="s">
        <v>4938</v>
      </c>
      <c r="D650" s="29">
        <v>814133952</v>
      </c>
      <c r="E650" s="31">
        <v>2.2577259540557901</v>
      </c>
    </row>
    <row r="651" spans="2:5" x14ac:dyDescent="0.2">
      <c r="B651" s="29" t="s">
        <v>4937</v>
      </c>
      <c r="C651" s="29" t="s">
        <v>4936</v>
      </c>
      <c r="D651" s="29">
        <v>812203136</v>
      </c>
      <c r="E651" s="31">
        <v>45.315185546875</v>
      </c>
    </row>
    <row r="652" spans="2:5" x14ac:dyDescent="0.2">
      <c r="B652" s="29" t="s">
        <v>4935</v>
      </c>
      <c r="C652" s="29" t="s">
        <v>4934</v>
      </c>
      <c r="D652" s="29">
        <v>810656384</v>
      </c>
      <c r="E652" s="31">
        <v>26.670000076293899</v>
      </c>
    </row>
    <row r="653" spans="2:5" x14ac:dyDescent="0.2">
      <c r="B653" s="29" t="s">
        <v>4933</v>
      </c>
      <c r="C653" s="29" t="s">
        <v>4932</v>
      </c>
      <c r="D653" s="29">
        <v>810346176</v>
      </c>
      <c r="E653" s="31">
        <v>3.2208220958709699</v>
      </c>
    </row>
    <row r="654" spans="2:5" x14ac:dyDescent="0.2">
      <c r="B654" s="29" t="s">
        <v>4931</v>
      </c>
      <c r="C654" s="29" t="s">
        <v>4930</v>
      </c>
      <c r="D654" s="29">
        <v>809584768</v>
      </c>
      <c r="E654" s="31">
        <v>2.7362735271453902</v>
      </c>
    </row>
    <row r="655" spans="2:5" x14ac:dyDescent="0.2">
      <c r="B655" s="29" t="s">
        <v>4929</v>
      </c>
      <c r="C655" s="29" t="s">
        <v>4928</v>
      </c>
      <c r="D655" s="29">
        <v>805961024</v>
      </c>
      <c r="E655" s="31">
        <v>19.200000762939499</v>
      </c>
    </row>
    <row r="656" spans="2:5" x14ac:dyDescent="0.2">
      <c r="B656" s="29" t="s">
        <v>4927</v>
      </c>
      <c r="C656" s="29" t="s">
        <v>4926</v>
      </c>
      <c r="D656" s="29">
        <v>805767872</v>
      </c>
      <c r="E656" s="31">
        <v>7.31503590941429E-2</v>
      </c>
    </row>
    <row r="657" spans="2:5" x14ac:dyDescent="0.2">
      <c r="B657" s="29" t="s">
        <v>4925</v>
      </c>
      <c r="C657" s="29" t="s">
        <v>4924</v>
      </c>
      <c r="D657" s="29">
        <v>804378816</v>
      </c>
      <c r="E657" s="31">
        <v>23.2700004577637</v>
      </c>
    </row>
    <row r="658" spans="2:5" x14ac:dyDescent="0.2">
      <c r="B658" s="29" t="s">
        <v>4923</v>
      </c>
      <c r="C658" s="29" t="s">
        <v>4922</v>
      </c>
      <c r="D658" s="29">
        <v>804300352</v>
      </c>
      <c r="E658" s="31">
        <v>24</v>
      </c>
    </row>
    <row r="659" spans="2:5" x14ac:dyDescent="0.2">
      <c r="B659" s="29" t="s">
        <v>4921</v>
      </c>
      <c r="C659" s="29" t="s">
        <v>4920</v>
      </c>
      <c r="D659" s="29">
        <v>799765440</v>
      </c>
      <c r="E659" s="31">
        <v>8.1656723022460902</v>
      </c>
    </row>
    <row r="660" spans="2:5" x14ac:dyDescent="0.2">
      <c r="B660" s="29" t="s">
        <v>4919</v>
      </c>
      <c r="C660" s="29" t="s">
        <v>4918</v>
      </c>
      <c r="D660" s="29">
        <v>799355264</v>
      </c>
      <c r="E660" s="31">
        <v>29.170000076293899</v>
      </c>
    </row>
    <row r="661" spans="2:5" x14ac:dyDescent="0.2">
      <c r="B661" s="29" t="s">
        <v>4917</v>
      </c>
      <c r="C661" s="29" t="s">
        <v>4916</v>
      </c>
      <c r="D661" s="29">
        <v>794733696</v>
      </c>
      <c r="E661" s="31">
        <v>3.9753975868225102</v>
      </c>
    </row>
    <row r="662" spans="2:5" x14ac:dyDescent="0.2">
      <c r="B662" s="29" t="s">
        <v>4915</v>
      </c>
      <c r="C662" s="29" t="s">
        <v>4914</v>
      </c>
      <c r="D662" s="29">
        <v>792051648</v>
      </c>
      <c r="E662" s="31">
        <v>22.150516510009801</v>
      </c>
    </row>
    <row r="663" spans="2:5" x14ac:dyDescent="0.2">
      <c r="B663" s="29" t="s">
        <v>4913</v>
      </c>
      <c r="C663" s="29" t="s">
        <v>4912</v>
      </c>
      <c r="D663" s="29">
        <v>790594048</v>
      </c>
      <c r="E663" s="31">
        <v>5.6007080078125</v>
      </c>
    </row>
    <row r="664" spans="2:5" x14ac:dyDescent="0.2">
      <c r="B664" s="29" t="s">
        <v>4911</v>
      </c>
      <c r="C664" s="29" t="s">
        <v>4910</v>
      </c>
      <c r="D664" s="29">
        <v>787271808</v>
      </c>
      <c r="E664" s="31">
        <v>63</v>
      </c>
    </row>
    <row r="665" spans="2:5" x14ac:dyDescent="0.2">
      <c r="B665" s="29" t="s">
        <v>4909</v>
      </c>
      <c r="C665" s="29" t="s">
        <v>4908</v>
      </c>
      <c r="D665" s="29">
        <v>786757696</v>
      </c>
      <c r="E665" s="31">
        <v>1.9936994314193699</v>
      </c>
    </row>
    <row r="666" spans="2:5" x14ac:dyDescent="0.2">
      <c r="B666" s="29" t="s">
        <v>4907</v>
      </c>
      <c r="C666" s="29" t="s">
        <v>4906</v>
      </c>
      <c r="D666" s="29">
        <v>782992064</v>
      </c>
      <c r="E666" s="31">
        <v>43.580001831054702</v>
      </c>
    </row>
    <row r="667" spans="2:5" x14ac:dyDescent="0.2">
      <c r="B667" s="29" t="s">
        <v>4905</v>
      </c>
      <c r="C667" s="29" t="s">
        <v>4904</v>
      </c>
      <c r="D667" s="29">
        <v>780343232</v>
      </c>
      <c r="E667" s="31">
        <v>54.216381072997997</v>
      </c>
    </row>
    <row r="668" spans="2:5" x14ac:dyDescent="0.2">
      <c r="B668" s="29" t="s">
        <v>4903</v>
      </c>
      <c r="C668" s="29" t="s">
        <v>4902</v>
      </c>
      <c r="D668" s="29">
        <v>773965760</v>
      </c>
      <c r="E668" s="31">
        <v>1.7206721305847199</v>
      </c>
    </row>
    <row r="669" spans="2:5" x14ac:dyDescent="0.2">
      <c r="B669" s="29" t="s">
        <v>4901</v>
      </c>
      <c r="C669" s="29" t="s">
        <v>4900</v>
      </c>
      <c r="D669" s="29">
        <v>773646464</v>
      </c>
      <c r="E669" s="31">
        <v>10.768434524536101</v>
      </c>
    </row>
    <row r="670" spans="2:5" x14ac:dyDescent="0.2">
      <c r="B670" s="29" t="s">
        <v>4899</v>
      </c>
      <c r="C670" s="29" t="s">
        <v>4898</v>
      </c>
      <c r="D670" s="29">
        <v>771640384</v>
      </c>
      <c r="E670" s="31">
        <v>19.7600002288818</v>
      </c>
    </row>
    <row r="671" spans="2:5" x14ac:dyDescent="0.2">
      <c r="B671" s="29" t="s">
        <v>200</v>
      </c>
      <c r="C671" s="29" t="s">
        <v>4897</v>
      </c>
      <c r="D671" s="29">
        <v>770103488</v>
      </c>
      <c r="E671" s="31">
        <v>12.6431474685669</v>
      </c>
    </row>
    <row r="672" spans="2:5" x14ac:dyDescent="0.2">
      <c r="B672" s="29" t="s">
        <v>4896</v>
      </c>
      <c r="C672" s="29" t="s">
        <v>4895</v>
      </c>
      <c r="D672" s="29">
        <v>769781376</v>
      </c>
      <c r="E672" s="31">
        <v>157.7939453125</v>
      </c>
    </row>
    <row r="673" spans="2:5" x14ac:dyDescent="0.2">
      <c r="B673" s="29" t="s">
        <v>4894</v>
      </c>
      <c r="C673" s="29" t="s">
        <v>4893</v>
      </c>
      <c r="D673" s="29">
        <v>769606464</v>
      </c>
      <c r="E673" s="31">
        <v>21.774063110351602</v>
      </c>
    </row>
    <row r="674" spans="2:5" x14ac:dyDescent="0.2">
      <c r="B674" s="29" t="s">
        <v>4892</v>
      </c>
      <c r="C674" s="29" t="s">
        <v>4891</v>
      </c>
      <c r="D674" s="29">
        <v>766131648</v>
      </c>
      <c r="E674" s="31">
        <v>39.419998168945298</v>
      </c>
    </row>
    <row r="675" spans="2:5" x14ac:dyDescent="0.2">
      <c r="B675" s="29" t="s">
        <v>105</v>
      </c>
      <c r="C675" s="29" t="s">
        <v>4890</v>
      </c>
      <c r="D675" s="29">
        <v>765628416</v>
      </c>
      <c r="E675" s="31">
        <v>8.9899997711181605</v>
      </c>
    </row>
    <row r="676" spans="2:5" x14ac:dyDescent="0.2">
      <c r="B676" s="29" t="s">
        <v>249</v>
      </c>
      <c r="C676" s="29" t="s">
        <v>4889</v>
      </c>
      <c r="D676" s="29">
        <v>761413376</v>
      </c>
      <c r="E676" s="31">
        <v>5.8299999237060502</v>
      </c>
    </row>
    <row r="677" spans="2:5" x14ac:dyDescent="0.2">
      <c r="B677" s="29" t="s">
        <v>4888</v>
      </c>
      <c r="C677" s="29" t="s">
        <v>4887</v>
      </c>
      <c r="D677" s="29">
        <v>759995072</v>
      </c>
      <c r="E677" s="31">
        <v>422.47000122070301</v>
      </c>
    </row>
    <row r="678" spans="2:5" x14ac:dyDescent="0.2">
      <c r="B678" s="29" t="s">
        <v>4886</v>
      </c>
      <c r="C678" s="29" t="s">
        <v>4885</v>
      </c>
      <c r="D678" s="29">
        <v>759642624</v>
      </c>
      <c r="E678" s="31">
        <v>28.8236980438232</v>
      </c>
    </row>
    <row r="679" spans="2:5" x14ac:dyDescent="0.2">
      <c r="B679" s="29" t="s">
        <v>4884</v>
      </c>
      <c r="C679" s="29" t="s">
        <v>4883</v>
      </c>
      <c r="D679" s="29">
        <v>759508864</v>
      </c>
      <c r="E679" s="31">
        <v>1.43424201011658</v>
      </c>
    </row>
    <row r="680" spans="2:5" x14ac:dyDescent="0.2">
      <c r="B680" s="29" t="s">
        <v>4882</v>
      </c>
      <c r="C680" s="29" t="s">
        <v>4881</v>
      </c>
      <c r="D680" s="29">
        <v>758457280</v>
      </c>
      <c r="E680" s="31">
        <v>2.4572455883026101</v>
      </c>
    </row>
    <row r="681" spans="2:5" x14ac:dyDescent="0.2">
      <c r="B681" s="29" t="s">
        <v>4880</v>
      </c>
      <c r="C681" s="29" t="s">
        <v>4879</v>
      </c>
      <c r="D681" s="29">
        <v>756580224</v>
      </c>
      <c r="E681" s="31">
        <v>15.131605148315399</v>
      </c>
    </row>
    <row r="682" spans="2:5" x14ac:dyDescent="0.2">
      <c r="B682" s="29" t="s">
        <v>4878</v>
      </c>
      <c r="C682" s="29" t="s">
        <v>4877</v>
      </c>
      <c r="D682" s="29">
        <v>747098304</v>
      </c>
      <c r="E682" s="31">
        <v>8.8100004196166992</v>
      </c>
    </row>
    <row r="683" spans="2:5" x14ac:dyDescent="0.2">
      <c r="B683" s="29" t="s">
        <v>4876</v>
      </c>
      <c r="C683" s="29" t="s">
        <v>4875</v>
      </c>
      <c r="D683" s="29">
        <v>746497472</v>
      </c>
      <c r="E683" s="31">
        <v>65.120002746582003</v>
      </c>
    </row>
    <row r="684" spans="2:5" x14ac:dyDescent="0.2">
      <c r="B684" s="29" t="s">
        <v>142</v>
      </c>
      <c r="C684" s="29" t="s">
        <v>4874</v>
      </c>
      <c r="D684" s="29">
        <v>734686784</v>
      </c>
      <c r="E684" s="31">
        <v>39.080001831054702</v>
      </c>
    </row>
    <row r="685" spans="2:5" x14ac:dyDescent="0.2">
      <c r="B685" s="29" t="s">
        <v>4873</v>
      </c>
      <c r="C685" s="29" t="s">
        <v>4872</v>
      </c>
      <c r="D685" s="29">
        <v>730315328</v>
      </c>
      <c r="E685" s="31">
        <v>2.2832283973693799</v>
      </c>
    </row>
    <row r="686" spans="2:5" x14ac:dyDescent="0.2">
      <c r="B686" s="29" t="s">
        <v>4871</v>
      </c>
      <c r="C686" s="29" t="s">
        <v>4870</v>
      </c>
      <c r="D686" s="29">
        <v>723625856</v>
      </c>
      <c r="E686" s="31">
        <v>41.997615814208999</v>
      </c>
    </row>
    <row r="687" spans="2:5" x14ac:dyDescent="0.2">
      <c r="B687" s="29" t="s">
        <v>4869</v>
      </c>
      <c r="C687" s="29" t="s">
        <v>4868</v>
      </c>
      <c r="D687" s="29">
        <v>720225152</v>
      </c>
      <c r="E687" s="31">
        <v>16.063240051269499</v>
      </c>
    </row>
    <row r="688" spans="2:5" x14ac:dyDescent="0.2">
      <c r="B688" s="29" t="s">
        <v>4867</v>
      </c>
      <c r="C688" s="29" t="s">
        <v>4866</v>
      </c>
      <c r="D688" s="29">
        <v>718398912</v>
      </c>
      <c r="E688" s="31">
        <v>3.6858685016632098</v>
      </c>
    </row>
    <row r="689" spans="2:5" x14ac:dyDescent="0.2">
      <c r="B689" s="29" t="s">
        <v>4865</v>
      </c>
      <c r="C689" s="29" t="s">
        <v>4864</v>
      </c>
      <c r="D689" s="29">
        <v>717691328</v>
      </c>
      <c r="E689" s="31">
        <v>1.2511250972747801</v>
      </c>
    </row>
    <row r="690" spans="2:5" x14ac:dyDescent="0.2">
      <c r="B690" s="29" t="s">
        <v>4863</v>
      </c>
      <c r="C690" s="29" t="s">
        <v>4862</v>
      </c>
      <c r="D690" s="29">
        <v>712100352</v>
      </c>
      <c r="E690" s="31">
        <v>1.9411940574646001</v>
      </c>
    </row>
    <row r="691" spans="2:5" x14ac:dyDescent="0.2">
      <c r="B691" s="29" t="s">
        <v>4861</v>
      </c>
      <c r="C691" s="29" t="s">
        <v>4860</v>
      </c>
      <c r="D691" s="29">
        <v>711011648</v>
      </c>
      <c r="E691" s="31">
        <v>21.879999160766602</v>
      </c>
    </row>
    <row r="692" spans="2:5" x14ac:dyDescent="0.2">
      <c r="B692" s="29" t="s">
        <v>4859</v>
      </c>
      <c r="C692" s="29" t="s">
        <v>4858</v>
      </c>
      <c r="D692" s="29">
        <v>710989248</v>
      </c>
      <c r="E692" s="31">
        <v>17.0100002288818</v>
      </c>
    </row>
    <row r="693" spans="2:5" x14ac:dyDescent="0.2">
      <c r="B693" s="29" t="s">
        <v>4857</v>
      </c>
      <c r="C693" s="29" t="s">
        <v>4856</v>
      </c>
      <c r="D693" s="29">
        <v>706210176</v>
      </c>
      <c r="E693" s="31">
        <v>5.3563203811645499</v>
      </c>
    </row>
    <row r="694" spans="2:5" x14ac:dyDescent="0.2">
      <c r="B694" s="29" t="s">
        <v>4855</v>
      </c>
      <c r="C694" s="29" t="s">
        <v>4854</v>
      </c>
      <c r="D694" s="29">
        <v>705248320</v>
      </c>
      <c r="E694" s="31">
        <v>0.15646466612815901</v>
      </c>
    </row>
    <row r="695" spans="2:5" x14ac:dyDescent="0.2">
      <c r="B695" s="29" t="s">
        <v>4853</v>
      </c>
      <c r="C695" s="29" t="s">
        <v>4852</v>
      </c>
      <c r="D695" s="29">
        <v>701779712</v>
      </c>
      <c r="E695" s="31">
        <v>1.47914791107178</v>
      </c>
    </row>
    <row r="696" spans="2:5" x14ac:dyDescent="0.2">
      <c r="B696" s="29" t="s">
        <v>4851</v>
      </c>
      <c r="C696" s="29" t="s">
        <v>4850</v>
      </c>
      <c r="D696" s="29">
        <v>699574592</v>
      </c>
      <c r="E696" s="31">
        <v>47.930000305175803</v>
      </c>
    </row>
    <row r="697" spans="2:5" x14ac:dyDescent="0.2">
      <c r="B697" s="29" t="s">
        <v>4849</v>
      </c>
      <c r="C697" s="29" t="s">
        <v>4848</v>
      </c>
      <c r="D697" s="29">
        <v>698336704</v>
      </c>
      <c r="E697" s="31">
        <v>58.8860473632813</v>
      </c>
    </row>
    <row r="698" spans="2:5" x14ac:dyDescent="0.2">
      <c r="B698" s="29" t="s">
        <v>4847</v>
      </c>
      <c r="C698" s="29" t="s">
        <v>4846</v>
      </c>
      <c r="D698" s="29">
        <v>695411712</v>
      </c>
      <c r="E698" s="31">
        <v>2.0822081565856898</v>
      </c>
    </row>
    <row r="699" spans="2:5" x14ac:dyDescent="0.2">
      <c r="B699" s="29" t="s">
        <v>4845</v>
      </c>
      <c r="C699" s="29" t="s">
        <v>4844</v>
      </c>
      <c r="D699" s="29">
        <v>694448768</v>
      </c>
      <c r="E699" s="31">
        <v>24.687629699706999</v>
      </c>
    </row>
    <row r="700" spans="2:5" x14ac:dyDescent="0.2">
      <c r="B700" s="29" t="s">
        <v>4843</v>
      </c>
      <c r="C700" s="29" t="s">
        <v>4842</v>
      </c>
      <c r="D700" s="29">
        <v>692418368</v>
      </c>
      <c r="E700" s="31">
        <v>5.3856735229492196</v>
      </c>
    </row>
    <row r="701" spans="2:5" x14ac:dyDescent="0.2">
      <c r="B701" s="29" t="s">
        <v>4841</v>
      </c>
      <c r="C701" s="29" t="s">
        <v>4840</v>
      </c>
      <c r="D701" s="29">
        <v>690496192</v>
      </c>
      <c r="E701" s="31">
        <v>1.70567059516907</v>
      </c>
    </row>
    <row r="702" spans="2:5" x14ac:dyDescent="0.2">
      <c r="B702" s="29" t="s">
        <v>4839</v>
      </c>
      <c r="C702" s="29" t="s">
        <v>4838</v>
      </c>
      <c r="D702" s="29">
        <v>690409408</v>
      </c>
      <c r="E702" s="31">
        <v>11.937140464782701</v>
      </c>
    </row>
    <row r="703" spans="2:5" x14ac:dyDescent="0.2">
      <c r="B703" s="29" t="s">
        <v>4837</v>
      </c>
      <c r="C703" s="29" t="s">
        <v>4836</v>
      </c>
      <c r="D703" s="29">
        <v>689883456</v>
      </c>
      <c r="E703" s="31">
        <v>9.8000001907348597</v>
      </c>
    </row>
    <row r="704" spans="2:5" x14ac:dyDescent="0.2">
      <c r="B704" s="29" t="s">
        <v>4835</v>
      </c>
      <c r="C704" s="29" t="s">
        <v>4834</v>
      </c>
      <c r="D704" s="29">
        <v>689437632</v>
      </c>
      <c r="E704" s="31">
        <v>0.822826147079468</v>
      </c>
    </row>
    <row r="705" spans="2:5" x14ac:dyDescent="0.2">
      <c r="B705" s="29" t="s">
        <v>4833</v>
      </c>
      <c r="C705" s="29" t="s">
        <v>4832</v>
      </c>
      <c r="D705" s="29">
        <v>689324480</v>
      </c>
      <c r="E705" s="31">
        <v>3.1022021770477299</v>
      </c>
    </row>
    <row r="706" spans="2:5" x14ac:dyDescent="0.2">
      <c r="B706" s="29" t="s">
        <v>4831</v>
      </c>
      <c r="C706" s="29" t="s">
        <v>4830</v>
      </c>
      <c r="D706" s="29">
        <v>688325376</v>
      </c>
      <c r="E706" s="31">
        <v>8.8760919570922905</v>
      </c>
    </row>
    <row r="707" spans="2:5" x14ac:dyDescent="0.2">
      <c r="B707" s="29" t="s">
        <v>4829</v>
      </c>
      <c r="C707" s="29" t="s">
        <v>4828</v>
      </c>
      <c r="D707" s="29">
        <v>686396224</v>
      </c>
      <c r="E707" s="31">
        <v>13.950275421142599</v>
      </c>
    </row>
    <row r="708" spans="2:5" x14ac:dyDescent="0.2">
      <c r="B708" s="29" t="s">
        <v>4827</v>
      </c>
      <c r="C708" s="29" t="s">
        <v>4826</v>
      </c>
      <c r="D708" s="29">
        <v>680717824</v>
      </c>
      <c r="E708" s="31">
        <v>16.2299995422363</v>
      </c>
    </row>
    <row r="709" spans="2:5" x14ac:dyDescent="0.2">
      <c r="B709" s="29" t="s">
        <v>4825</v>
      </c>
      <c r="C709" s="29" t="s">
        <v>4824</v>
      </c>
      <c r="D709" s="29">
        <v>679502592</v>
      </c>
      <c r="E709" s="31">
        <v>18.219999313354499</v>
      </c>
    </row>
    <row r="710" spans="2:5" x14ac:dyDescent="0.2">
      <c r="B710" s="29" t="s">
        <v>4823</v>
      </c>
      <c r="C710" s="29" t="s">
        <v>4822</v>
      </c>
      <c r="D710" s="29">
        <v>675553728</v>
      </c>
      <c r="E710" s="31">
        <v>4.8274827003479004</v>
      </c>
    </row>
    <row r="711" spans="2:5" x14ac:dyDescent="0.2">
      <c r="B711" s="29" t="s">
        <v>4821</v>
      </c>
      <c r="C711" s="29" t="s">
        <v>4820</v>
      </c>
      <c r="D711" s="29">
        <v>673788032</v>
      </c>
      <c r="E711" s="31">
        <v>3.0183019638061501</v>
      </c>
    </row>
    <row r="712" spans="2:5" x14ac:dyDescent="0.2">
      <c r="B712" s="29" t="s">
        <v>4819</v>
      </c>
      <c r="C712" s="29" t="s">
        <v>4818</v>
      </c>
      <c r="D712" s="29">
        <v>673519296</v>
      </c>
      <c r="E712" s="31">
        <v>6.2199997901916504</v>
      </c>
    </row>
    <row r="713" spans="2:5" x14ac:dyDescent="0.2">
      <c r="B713" s="29" t="s">
        <v>4817</v>
      </c>
      <c r="C713" s="29" t="s">
        <v>4816</v>
      </c>
      <c r="D713" s="29">
        <v>673484096</v>
      </c>
      <c r="E713" s="31">
        <v>15.8800001144409</v>
      </c>
    </row>
    <row r="714" spans="2:5" x14ac:dyDescent="0.2">
      <c r="B714" s="29" t="s">
        <v>4815</v>
      </c>
      <c r="C714" s="29" t="s">
        <v>4814</v>
      </c>
      <c r="D714" s="29">
        <v>672387968</v>
      </c>
      <c r="E714" s="31">
        <v>18.700000762939499</v>
      </c>
    </row>
    <row r="715" spans="2:5" x14ac:dyDescent="0.2">
      <c r="B715" s="29" t="s">
        <v>4813</v>
      </c>
      <c r="C715" s="29" t="s">
        <v>4812</v>
      </c>
      <c r="D715" s="29">
        <v>670905984</v>
      </c>
      <c r="E715" s="31">
        <v>15.560000419616699</v>
      </c>
    </row>
    <row r="716" spans="2:5" x14ac:dyDescent="0.2">
      <c r="B716" s="29" t="s">
        <v>4811</v>
      </c>
      <c r="C716" s="29" t="s">
        <v>4810</v>
      </c>
      <c r="D716" s="29">
        <v>670525248</v>
      </c>
      <c r="E716" s="31">
        <v>0.93268060684204102</v>
      </c>
    </row>
    <row r="717" spans="2:5" x14ac:dyDescent="0.2">
      <c r="B717" s="29" t="s">
        <v>4809</v>
      </c>
      <c r="C717" s="29" t="s">
        <v>4808</v>
      </c>
      <c r="D717" s="29">
        <v>665848896</v>
      </c>
      <c r="E717" s="31">
        <v>7.1782178878784197</v>
      </c>
    </row>
    <row r="718" spans="2:5" x14ac:dyDescent="0.2">
      <c r="B718" s="29" t="s">
        <v>4807</v>
      </c>
      <c r="C718" s="29" t="s">
        <v>4806</v>
      </c>
      <c r="D718" s="29">
        <v>663868480</v>
      </c>
      <c r="E718" s="31">
        <v>36.830001831054702</v>
      </c>
    </row>
    <row r="719" spans="2:5" x14ac:dyDescent="0.2">
      <c r="B719" s="29" t="s">
        <v>4805</v>
      </c>
      <c r="C719" s="29" t="s">
        <v>4804</v>
      </c>
      <c r="D719" s="29">
        <v>662989376</v>
      </c>
      <c r="E719" s="31">
        <v>0.60713315010070801</v>
      </c>
    </row>
    <row r="720" spans="2:5" x14ac:dyDescent="0.2">
      <c r="B720" s="29" t="s">
        <v>4803</v>
      </c>
      <c r="C720" s="29" t="s">
        <v>4802</v>
      </c>
      <c r="D720" s="29">
        <v>658728000</v>
      </c>
      <c r="E720" s="31">
        <v>35.874523162841797</v>
      </c>
    </row>
    <row r="721" spans="2:5" x14ac:dyDescent="0.2">
      <c r="B721" s="29" t="s">
        <v>4801</v>
      </c>
      <c r="C721" s="29" t="s">
        <v>4800</v>
      </c>
      <c r="D721" s="29">
        <v>654593344</v>
      </c>
      <c r="E721" s="31">
        <v>1.1861559152603101</v>
      </c>
    </row>
    <row r="722" spans="2:5" x14ac:dyDescent="0.2">
      <c r="B722" s="29" t="s">
        <v>4799</v>
      </c>
      <c r="C722" s="29" t="s">
        <v>4798</v>
      </c>
      <c r="D722" s="29">
        <v>654197568</v>
      </c>
      <c r="E722" s="31">
        <v>18.696905136108398</v>
      </c>
    </row>
    <row r="723" spans="2:5" x14ac:dyDescent="0.2">
      <c r="B723" s="29" t="s">
        <v>4797</v>
      </c>
      <c r="C723" s="29" t="s">
        <v>4796</v>
      </c>
      <c r="D723" s="29">
        <v>652790656</v>
      </c>
      <c r="E723" s="31">
        <v>12.107516288757299</v>
      </c>
    </row>
    <row r="724" spans="2:5" x14ac:dyDescent="0.2">
      <c r="B724" s="29" t="s">
        <v>4795</v>
      </c>
      <c r="C724" s="29" t="s">
        <v>4794</v>
      </c>
      <c r="D724" s="29">
        <v>649808896</v>
      </c>
      <c r="E724" s="31">
        <v>4.23570013046265</v>
      </c>
    </row>
    <row r="725" spans="2:5" x14ac:dyDescent="0.2">
      <c r="B725" s="29" t="s">
        <v>4793</v>
      </c>
      <c r="C725" s="29" t="s">
        <v>4792</v>
      </c>
      <c r="D725" s="29">
        <v>648450304</v>
      </c>
      <c r="E725" s="31">
        <v>42.797676086425803</v>
      </c>
    </row>
    <row r="726" spans="2:5" x14ac:dyDescent="0.2">
      <c r="B726" s="29" t="s">
        <v>4791</v>
      </c>
      <c r="C726" s="29" t="s">
        <v>2987</v>
      </c>
      <c r="D726" s="29">
        <v>647643392</v>
      </c>
      <c r="E726" s="31">
        <v>2.0327525138854998</v>
      </c>
    </row>
    <row r="727" spans="2:5" x14ac:dyDescent="0.2">
      <c r="B727" s="29" t="s">
        <v>4790</v>
      </c>
      <c r="C727" s="29" t="s">
        <v>4789</v>
      </c>
      <c r="D727" s="29">
        <v>646888896</v>
      </c>
      <c r="E727" s="31">
        <v>5.2676057815551802</v>
      </c>
    </row>
    <row r="728" spans="2:5" x14ac:dyDescent="0.2">
      <c r="B728" s="29" t="s">
        <v>4788</v>
      </c>
      <c r="C728" s="29" t="s">
        <v>4787</v>
      </c>
      <c r="D728" s="29">
        <v>643101504</v>
      </c>
      <c r="E728" s="31">
        <v>8.1060085296630895</v>
      </c>
    </row>
    <row r="729" spans="2:5" x14ac:dyDescent="0.2">
      <c r="B729" s="29" t="s">
        <v>4786</v>
      </c>
      <c r="C729" s="29" t="s">
        <v>4785</v>
      </c>
      <c r="D729" s="29">
        <v>642214144</v>
      </c>
      <c r="E729" s="31">
        <v>13.820492744445801</v>
      </c>
    </row>
    <row r="730" spans="2:5" x14ac:dyDescent="0.2">
      <c r="B730" s="29" t="s">
        <v>4784</v>
      </c>
      <c r="C730" s="29" t="s">
        <v>4783</v>
      </c>
      <c r="D730" s="29">
        <v>640385536</v>
      </c>
      <c r="E730" s="31">
        <v>7.8000001907348597</v>
      </c>
    </row>
    <row r="731" spans="2:5" x14ac:dyDescent="0.2">
      <c r="B731" s="29" t="s">
        <v>4782</v>
      </c>
      <c r="C731" s="29" t="s">
        <v>4781</v>
      </c>
      <c r="D731" s="29">
        <v>633272576</v>
      </c>
      <c r="E731" s="31">
        <v>8.1700000762939506</v>
      </c>
    </row>
    <row r="732" spans="2:5" x14ac:dyDescent="0.2">
      <c r="B732" s="29" t="s">
        <v>4780</v>
      </c>
      <c r="C732" s="29" t="s">
        <v>4779</v>
      </c>
      <c r="D732" s="29">
        <v>633107584</v>
      </c>
      <c r="E732" s="31">
        <v>10.305798530578601</v>
      </c>
    </row>
    <row r="733" spans="2:5" x14ac:dyDescent="0.2">
      <c r="B733" s="29" t="s">
        <v>4778</v>
      </c>
      <c r="C733" s="29" t="s">
        <v>4777</v>
      </c>
      <c r="D733" s="29">
        <v>632835968</v>
      </c>
      <c r="E733" s="31">
        <v>3.0393040180206299</v>
      </c>
    </row>
    <row r="734" spans="2:5" x14ac:dyDescent="0.2">
      <c r="B734" s="29" t="s">
        <v>4776</v>
      </c>
      <c r="C734" s="29" t="s">
        <v>4775</v>
      </c>
      <c r="D734" s="29">
        <v>632732992</v>
      </c>
      <c r="E734" s="31">
        <v>1.91269135475159</v>
      </c>
    </row>
    <row r="735" spans="2:5" x14ac:dyDescent="0.2">
      <c r="B735" s="29" t="s">
        <v>4774</v>
      </c>
      <c r="C735" s="29" t="s">
        <v>4773</v>
      </c>
      <c r="D735" s="29">
        <v>632387072</v>
      </c>
      <c r="E735" s="31">
        <v>8.1750440597534197</v>
      </c>
    </row>
    <row r="736" spans="2:5" x14ac:dyDescent="0.2">
      <c r="B736" s="29" t="s">
        <v>4772</v>
      </c>
      <c r="C736" s="29" t="s">
        <v>4771</v>
      </c>
      <c r="D736" s="29">
        <v>632019456</v>
      </c>
      <c r="E736" s="31">
        <v>2.1629230976104701</v>
      </c>
    </row>
    <row r="737" spans="2:5" x14ac:dyDescent="0.2">
      <c r="B737" s="29" t="s">
        <v>4770</v>
      </c>
      <c r="C737" s="29" t="s">
        <v>4769</v>
      </c>
      <c r="D737" s="29">
        <v>631820416</v>
      </c>
      <c r="E737" s="31">
        <v>3.0041756629943799</v>
      </c>
    </row>
    <row r="738" spans="2:5" x14ac:dyDescent="0.2">
      <c r="B738" s="29" t="s">
        <v>4768</v>
      </c>
      <c r="C738" s="29" t="s">
        <v>4767</v>
      </c>
      <c r="D738" s="29">
        <v>631584768</v>
      </c>
      <c r="E738" s="31">
        <v>1.7431666851043699</v>
      </c>
    </row>
    <row r="739" spans="2:5" x14ac:dyDescent="0.2">
      <c r="B739" s="29" t="s">
        <v>4766</v>
      </c>
      <c r="C739" s="29" t="s">
        <v>4765</v>
      </c>
      <c r="D739" s="29">
        <v>628599104</v>
      </c>
      <c r="E739" s="31">
        <v>16.679862976074201</v>
      </c>
    </row>
    <row r="740" spans="2:5" x14ac:dyDescent="0.2">
      <c r="B740" s="29" t="s">
        <v>4764</v>
      </c>
      <c r="C740" s="29" t="s">
        <v>4763</v>
      </c>
      <c r="D740" s="29">
        <v>625129856</v>
      </c>
      <c r="E740" s="31">
        <v>17.352838516235401</v>
      </c>
    </row>
    <row r="741" spans="2:5" x14ac:dyDescent="0.2">
      <c r="B741" s="29" t="s">
        <v>4762</v>
      </c>
      <c r="C741" s="29" t="s">
        <v>4761</v>
      </c>
      <c r="D741" s="29">
        <v>624644096</v>
      </c>
      <c r="E741" s="31">
        <v>17.409999847412099</v>
      </c>
    </row>
    <row r="742" spans="2:5" x14ac:dyDescent="0.2">
      <c r="B742" s="29" t="s">
        <v>4760</v>
      </c>
      <c r="C742" s="29" t="s">
        <v>4759</v>
      </c>
      <c r="D742" s="29">
        <v>621897088</v>
      </c>
      <c r="E742" s="31">
        <v>22.477769851684599</v>
      </c>
    </row>
    <row r="743" spans="2:5" x14ac:dyDescent="0.2">
      <c r="B743" s="29" t="s">
        <v>4758</v>
      </c>
      <c r="C743" s="29" t="s">
        <v>4757</v>
      </c>
      <c r="D743" s="29">
        <v>619370112</v>
      </c>
      <c r="E743" s="31">
        <v>31.3009948730469</v>
      </c>
    </row>
    <row r="744" spans="2:5" x14ac:dyDescent="0.2">
      <c r="B744" s="29" t="s">
        <v>4756</v>
      </c>
      <c r="C744" s="29" t="s">
        <v>4755</v>
      </c>
      <c r="D744" s="29">
        <v>618462016</v>
      </c>
      <c r="E744" s="31">
        <v>34.203731536865199</v>
      </c>
    </row>
    <row r="745" spans="2:5" x14ac:dyDescent="0.2">
      <c r="B745" s="29" t="s">
        <v>247</v>
      </c>
      <c r="C745" s="29" t="s">
        <v>4754</v>
      </c>
      <c r="D745" s="29">
        <v>616478592</v>
      </c>
      <c r="E745" s="31">
        <v>5.0799999237060502</v>
      </c>
    </row>
    <row r="746" spans="2:5" x14ac:dyDescent="0.2">
      <c r="B746" s="29" t="s">
        <v>4753</v>
      </c>
      <c r="C746" s="29" t="s">
        <v>4752</v>
      </c>
      <c r="D746" s="29">
        <v>615730944</v>
      </c>
      <c r="E746" s="31">
        <v>28.187053680419901</v>
      </c>
    </row>
    <row r="747" spans="2:5" x14ac:dyDescent="0.2">
      <c r="B747" s="29" t="s">
        <v>4751</v>
      </c>
      <c r="C747" s="29" t="s">
        <v>4750</v>
      </c>
      <c r="D747" s="29">
        <v>615451456</v>
      </c>
      <c r="E747" s="31">
        <v>17.379999160766602</v>
      </c>
    </row>
    <row r="748" spans="2:5" x14ac:dyDescent="0.2">
      <c r="B748" s="29" t="s">
        <v>4749</v>
      </c>
      <c r="C748" s="29" t="s">
        <v>4748</v>
      </c>
      <c r="D748" s="29">
        <v>615330304</v>
      </c>
      <c r="E748" s="31">
        <v>5.2400240898132298</v>
      </c>
    </row>
    <row r="749" spans="2:5" x14ac:dyDescent="0.2">
      <c r="B749" s="29" t="s">
        <v>4747</v>
      </c>
      <c r="C749" s="29" t="s">
        <v>4746</v>
      </c>
      <c r="D749" s="29">
        <v>614853376</v>
      </c>
      <c r="E749" s="31">
        <v>23.736524581909201</v>
      </c>
    </row>
    <row r="750" spans="2:5" x14ac:dyDescent="0.2">
      <c r="B750" s="29" t="s">
        <v>4745</v>
      </c>
      <c r="C750" s="29" t="s">
        <v>4744</v>
      </c>
      <c r="D750" s="29">
        <v>612376896</v>
      </c>
      <c r="E750" s="31">
        <v>13.572278976440399</v>
      </c>
    </row>
    <row r="751" spans="2:5" x14ac:dyDescent="0.2">
      <c r="B751" s="29" t="s">
        <v>4743</v>
      </c>
      <c r="C751" s="29" t="s">
        <v>4742</v>
      </c>
      <c r="D751" s="29">
        <v>611498944</v>
      </c>
      <c r="E751" s="31">
        <v>27.709999084472699</v>
      </c>
    </row>
    <row r="752" spans="2:5" x14ac:dyDescent="0.2">
      <c r="B752" s="29" t="s">
        <v>4741</v>
      </c>
      <c r="C752" s="29" t="s">
        <v>4740</v>
      </c>
      <c r="D752" s="29">
        <v>611251520</v>
      </c>
      <c r="E752" s="31">
        <v>18.280000686645501</v>
      </c>
    </row>
    <row r="753" spans="2:5" x14ac:dyDescent="0.2">
      <c r="B753" s="29" t="s">
        <v>4739</v>
      </c>
      <c r="C753" s="29" t="s">
        <v>4738</v>
      </c>
      <c r="D753" s="29">
        <v>611120576</v>
      </c>
      <c r="E753" s="31">
        <v>6.0599999427795401</v>
      </c>
    </row>
    <row r="754" spans="2:5" x14ac:dyDescent="0.2">
      <c r="B754" s="29" t="s">
        <v>4737</v>
      </c>
      <c r="C754" s="29" t="s">
        <v>4736</v>
      </c>
      <c r="D754" s="29">
        <v>610735104</v>
      </c>
      <c r="E754" s="31">
        <v>7.0999999046325701</v>
      </c>
    </row>
    <row r="755" spans="2:5" x14ac:dyDescent="0.2">
      <c r="B755" s="29" t="s">
        <v>4735</v>
      </c>
      <c r="C755" s="29" t="s">
        <v>4734</v>
      </c>
      <c r="D755" s="29">
        <v>604873920</v>
      </c>
      <c r="E755" s="31">
        <v>3.44171071052551</v>
      </c>
    </row>
    <row r="756" spans="2:5" x14ac:dyDescent="0.2">
      <c r="B756" s="29" t="s">
        <v>4733</v>
      </c>
      <c r="C756" s="29" t="s">
        <v>4732</v>
      </c>
      <c r="D756" s="29">
        <v>603931968</v>
      </c>
      <c r="E756" s="31">
        <v>20.940000534057599</v>
      </c>
    </row>
    <row r="757" spans="2:5" x14ac:dyDescent="0.2">
      <c r="B757" s="29" t="s">
        <v>4731</v>
      </c>
      <c r="C757" s="29" t="s">
        <v>4730</v>
      </c>
      <c r="D757" s="29">
        <v>603244032</v>
      </c>
      <c r="E757" s="31">
        <v>11.3357849121094</v>
      </c>
    </row>
    <row r="758" spans="2:5" x14ac:dyDescent="0.2">
      <c r="B758" s="29" t="s">
        <v>4729</v>
      </c>
      <c r="C758" s="29" t="s">
        <v>4728</v>
      </c>
      <c r="D758" s="29">
        <v>602434368</v>
      </c>
      <c r="E758" s="31">
        <v>12.9948625564575</v>
      </c>
    </row>
    <row r="759" spans="2:5" x14ac:dyDescent="0.2">
      <c r="B759" s="29" t="s">
        <v>4727</v>
      </c>
      <c r="C759" s="29" t="s">
        <v>4726</v>
      </c>
      <c r="D759" s="29">
        <v>601736192</v>
      </c>
      <c r="E759" s="31">
        <v>3.3726069927215598</v>
      </c>
    </row>
    <row r="760" spans="2:5" x14ac:dyDescent="0.2">
      <c r="B760" s="29" t="s">
        <v>4725</v>
      </c>
      <c r="C760" s="29" t="s">
        <v>4724</v>
      </c>
      <c r="D760" s="29">
        <v>601715008</v>
      </c>
      <c r="E760" s="31">
        <v>33.209999084472699</v>
      </c>
    </row>
    <row r="761" spans="2:5" x14ac:dyDescent="0.2">
      <c r="B761" s="29" t="s">
        <v>4723</v>
      </c>
      <c r="C761" s="29" t="s">
        <v>4722</v>
      </c>
      <c r="D761" s="29">
        <v>597380672</v>
      </c>
      <c r="E761" s="31">
        <v>3.7653765678405802</v>
      </c>
    </row>
    <row r="762" spans="2:5" x14ac:dyDescent="0.2">
      <c r="B762" s="29" t="s">
        <v>4721</v>
      </c>
      <c r="C762" s="29" t="s">
        <v>4720</v>
      </c>
      <c r="D762" s="29">
        <v>592405952</v>
      </c>
      <c r="E762" s="31">
        <v>15.6038055419922</v>
      </c>
    </row>
    <row r="763" spans="2:5" x14ac:dyDescent="0.2">
      <c r="B763" s="29" t="s">
        <v>4719</v>
      </c>
      <c r="C763" s="29" t="s">
        <v>4718</v>
      </c>
      <c r="D763" s="29">
        <v>589258816</v>
      </c>
      <c r="E763" s="31">
        <v>12.939999580383301</v>
      </c>
    </row>
    <row r="764" spans="2:5" x14ac:dyDescent="0.2">
      <c r="B764" s="29" t="s">
        <v>4717</v>
      </c>
      <c r="C764" s="29" t="s">
        <v>4716</v>
      </c>
      <c r="D764" s="29">
        <v>588738816</v>
      </c>
      <c r="E764" s="31">
        <v>20.37331199646</v>
      </c>
    </row>
    <row r="765" spans="2:5" x14ac:dyDescent="0.2">
      <c r="B765" s="29" t="s">
        <v>4715</v>
      </c>
      <c r="C765" s="29" t="s">
        <v>4714</v>
      </c>
      <c r="D765" s="29">
        <v>585798336</v>
      </c>
      <c r="E765" s="31">
        <v>9.0319919586181605</v>
      </c>
    </row>
    <row r="766" spans="2:5" x14ac:dyDescent="0.2">
      <c r="B766" s="29" t="s">
        <v>4713</v>
      </c>
      <c r="C766" s="29" t="s">
        <v>4712</v>
      </c>
      <c r="D766" s="29">
        <v>582497280</v>
      </c>
      <c r="E766" s="31">
        <v>2.97929811477661</v>
      </c>
    </row>
    <row r="767" spans="2:5" x14ac:dyDescent="0.2">
      <c r="B767" s="29" t="s">
        <v>4711</v>
      </c>
      <c r="C767" s="29" t="s">
        <v>4710</v>
      </c>
      <c r="D767" s="29">
        <v>580830144</v>
      </c>
      <c r="E767" s="31">
        <v>20.350000381469702</v>
      </c>
    </row>
    <row r="768" spans="2:5" x14ac:dyDescent="0.2">
      <c r="B768" s="29" t="s">
        <v>4709</v>
      </c>
      <c r="C768" s="29" t="s">
        <v>4708</v>
      </c>
      <c r="D768" s="29">
        <v>579809024</v>
      </c>
      <c r="E768" s="31">
        <v>0.21318714320659601</v>
      </c>
    </row>
    <row r="769" spans="2:5" x14ac:dyDescent="0.2">
      <c r="B769" s="29" t="s">
        <v>4707</v>
      </c>
      <c r="C769" s="29" t="s">
        <v>4706</v>
      </c>
      <c r="D769" s="29">
        <v>577572800</v>
      </c>
      <c r="E769" s="31">
        <v>0.70057010650634799</v>
      </c>
    </row>
    <row r="770" spans="2:5" x14ac:dyDescent="0.2">
      <c r="B770" s="29" t="s">
        <v>4705</v>
      </c>
      <c r="C770" s="29" t="s">
        <v>4704</v>
      </c>
      <c r="D770" s="29">
        <v>575385920</v>
      </c>
      <c r="E770" s="31">
        <v>12.086921691894499</v>
      </c>
    </row>
    <row r="771" spans="2:5" x14ac:dyDescent="0.2">
      <c r="B771" s="29" t="s">
        <v>4703</v>
      </c>
      <c r="C771" s="29" t="s">
        <v>4702</v>
      </c>
      <c r="D771" s="29">
        <v>575071744</v>
      </c>
      <c r="E771" s="31">
        <v>18.670000076293899</v>
      </c>
    </row>
    <row r="772" spans="2:5" x14ac:dyDescent="0.2">
      <c r="B772" s="29" t="s">
        <v>4701</v>
      </c>
      <c r="C772" s="29" t="s">
        <v>4700</v>
      </c>
      <c r="D772" s="29">
        <v>573671552</v>
      </c>
      <c r="E772" s="31">
        <v>26.569999694824201</v>
      </c>
    </row>
    <row r="773" spans="2:5" x14ac:dyDescent="0.2">
      <c r="B773" s="29" t="s">
        <v>4699</v>
      </c>
      <c r="C773" s="29" t="s">
        <v>4698</v>
      </c>
      <c r="D773" s="29">
        <v>571591360</v>
      </c>
      <c r="E773" s="31">
        <v>0.58664262294769298</v>
      </c>
    </row>
    <row r="774" spans="2:5" x14ac:dyDescent="0.2">
      <c r="B774" s="29" t="s">
        <v>4697</v>
      </c>
      <c r="C774" s="29" t="s">
        <v>4696</v>
      </c>
      <c r="D774" s="29">
        <v>571522880</v>
      </c>
      <c r="E774" s="31">
        <v>1.2406241893768299</v>
      </c>
    </row>
    <row r="775" spans="2:5" x14ac:dyDescent="0.2">
      <c r="B775" s="29" t="s">
        <v>4695</v>
      </c>
      <c r="C775" s="29" t="s">
        <v>4694</v>
      </c>
      <c r="D775" s="29">
        <v>569884224</v>
      </c>
      <c r="E775" s="31">
        <v>14.3599996566772</v>
      </c>
    </row>
    <row r="776" spans="2:5" x14ac:dyDescent="0.2">
      <c r="B776" s="29" t="s">
        <v>173</v>
      </c>
      <c r="C776" s="29" t="s">
        <v>4693</v>
      </c>
      <c r="D776" s="29">
        <v>565891776</v>
      </c>
      <c r="E776" s="31">
        <v>2.7200000286102299</v>
      </c>
    </row>
    <row r="777" spans="2:5" x14ac:dyDescent="0.2">
      <c r="B777" s="29" t="s">
        <v>4692</v>
      </c>
      <c r="C777" s="29" t="s">
        <v>4691</v>
      </c>
      <c r="D777" s="29">
        <v>559445888</v>
      </c>
      <c r="E777" s="31">
        <v>11.9700002670288</v>
      </c>
    </row>
    <row r="778" spans="2:5" x14ac:dyDescent="0.2">
      <c r="B778" s="29" t="s">
        <v>265</v>
      </c>
      <c r="C778" s="29" t="s">
        <v>4690</v>
      </c>
      <c r="D778" s="29">
        <v>559284800</v>
      </c>
      <c r="E778" s="31">
        <v>9.6800003051757795</v>
      </c>
    </row>
    <row r="779" spans="2:5" x14ac:dyDescent="0.2">
      <c r="B779" s="29" t="s">
        <v>4689</v>
      </c>
      <c r="C779" s="29" t="s">
        <v>4688</v>
      </c>
      <c r="D779" s="29">
        <v>558964864</v>
      </c>
      <c r="E779" s="31">
        <v>0.94765341281890902</v>
      </c>
    </row>
    <row r="780" spans="2:5" x14ac:dyDescent="0.2">
      <c r="B780" s="29" t="s">
        <v>4687</v>
      </c>
      <c r="C780" s="29" t="s">
        <v>4686</v>
      </c>
      <c r="D780" s="29">
        <v>557994176</v>
      </c>
      <c r="E780" s="31">
        <v>13.6400003433228</v>
      </c>
    </row>
    <row r="781" spans="2:5" x14ac:dyDescent="0.2">
      <c r="B781" s="29" t="s">
        <v>4685</v>
      </c>
      <c r="C781" s="29" t="s">
        <v>4684</v>
      </c>
      <c r="D781" s="29">
        <v>556186048</v>
      </c>
      <c r="E781" s="31">
        <v>47.473049163818402</v>
      </c>
    </row>
    <row r="782" spans="2:5" x14ac:dyDescent="0.2">
      <c r="B782" s="29" t="s">
        <v>4683</v>
      </c>
      <c r="C782" s="29" t="s">
        <v>4682</v>
      </c>
      <c r="D782" s="29">
        <v>554841984</v>
      </c>
      <c r="E782" s="31">
        <v>1.81818187236786</v>
      </c>
    </row>
    <row r="783" spans="2:5" x14ac:dyDescent="0.2">
      <c r="B783" s="29" t="s">
        <v>4681</v>
      </c>
      <c r="C783" s="29" t="s">
        <v>4680</v>
      </c>
      <c r="D783" s="29">
        <v>553870208</v>
      </c>
      <c r="E783" s="31">
        <v>6.8740129470825204</v>
      </c>
    </row>
    <row r="784" spans="2:5" x14ac:dyDescent="0.2">
      <c r="B784" s="29" t="s">
        <v>4679</v>
      </c>
      <c r="C784" s="29" t="s">
        <v>4678</v>
      </c>
      <c r="D784" s="29">
        <v>547939904</v>
      </c>
      <c r="E784" s="31">
        <v>3.3599998950958301</v>
      </c>
    </row>
    <row r="785" spans="2:5" x14ac:dyDescent="0.2">
      <c r="B785" s="29" t="s">
        <v>4677</v>
      </c>
      <c r="C785" s="29" t="s">
        <v>4676</v>
      </c>
      <c r="D785" s="29">
        <v>547821440</v>
      </c>
      <c r="E785" s="31">
        <v>4.5188889503479004</v>
      </c>
    </row>
    <row r="786" spans="2:5" x14ac:dyDescent="0.2">
      <c r="B786" s="29" t="s">
        <v>4675</v>
      </c>
      <c r="C786" s="29" t="s">
        <v>4674</v>
      </c>
      <c r="D786" s="29">
        <v>546028992</v>
      </c>
      <c r="E786" s="31">
        <v>22.430000305175799</v>
      </c>
    </row>
    <row r="787" spans="2:5" x14ac:dyDescent="0.2">
      <c r="B787" s="29" t="s">
        <v>4673</v>
      </c>
      <c r="C787" s="29" t="s">
        <v>4672</v>
      </c>
      <c r="D787" s="29">
        <v>545435968</v>
      </c>
      <c r="E787" s="31">
        <v>54.126472473144503</v>
      </c>
    </row>
    <row r="788" spans="2:5" x14ac:dyDescent="0.2">
      <c r="B788" s="29" t="s">
        <v>4671</v>
      </c>
      <c r="C788" s="29" t="s">
        <v>4670</v>
      </c>
      <c r="D788" s="29">
        <v>544239168</v>
      </c>
      <c r="E788" s="31">
        <v>18.4799995422363</v>
      </c>
    </row>
    <row r="789" spans="2:5" x14ac:dyDescent="0.2">
      <c r="B789" s="29" t="s">
        <v>4669</v>
      </c>
      <c r="C789" s="29" t="s">
        <v>4668</v>
      </c>
      <c r="D789" s="29">
        <v>542437632</v>
      </c>
      <c r="E789" s="31">
        <v>14.939999580383301</v>
      </c>
    </row>
    <row r="790" spans="2:5" x14ac:dyDescent="0.2">
      <c r="B790" s="29" t="s">
        <v>4667</v>
      </c>
      <c r="C790" s="29" t="s">
        <v>4666</v>
      </c>
      <c r="D790" s="29">
        <v>538608960</v>
      </c>
      <c r="E790" s="31">
        <v>0.67173802852630604</v>
      </c>
    </row>
    <row r="791" spans="2:5" x14ac:dyDescent="0.2">
      <c r="B791" s="29" t="s">
        <v>4665</v>
      </c>
      <c r="C791" s="29" t="s">
        <v>4664</v>
      </c>
      <c r="D791" s="29">
        <v>534353600</v>
      </c>
      <c r="E791" s="31">
        <v>17.424543380737301</v>
      </c>
    </row>
    <row r="792" spans="2:5" x14ac:dyDescent="0.2">
      <c r="B792" s="29" t="s">
        <v>4663</v>
      </c>
      <c r="C792" s="29" t="s">
        <v>4662</v>
      </c>
      <c r="D792" s="29">
        <v>534063456</v>
      </c>
      <c r="E792" s="31">
        <v>2.4332432746887198</v>
      </c>
    </row>
    <row r="793" spans="2:5" x14ac:dyDescent="0.2">
      <c r="B793" s="29" t="s">
        <v>4661</v>
      </c>
      <c r="C793" s="29" t="s">
        <v>4660</v>
      </c>
      <c r="D793" s="29">
        <v>532178592</v>
      </c>
      <c r="E793" s="31">
        <v>1.70567059516907</v>
      </c>
    </row>
    <row r="794" spans="2:5" x14ac:dyDescent="0.2">
      <c r="B794" s="29" t="s">
        <v>4659</v>
      </c>
      <c r="C794" s="29" t="s">
        <v>4658</v>
      </c>
      <c r="D794" s="29">
        <v>531619328</v>
      </c>
      <c r="E794" s="31">
        <v>2.9627962112426798</v>
      </c>
    </row>
    <row r="795" spans="2:5" x14ac:dyDescent="0.2">
      <c r="B795" s="29" t="s">
        <v>4657</v>
      </c>
      <c r="C795" s="29" t="s">
        <v>4656</v>
      </c>
      <c r="D795" s="29">
        <v>530360608</v>
      </c>
      <c r="E795" s="31">
        <v>44.636001586914098</v>
      </c>
    </row>
    <row r="796" spans="2:5" x14ac:dyDescent="0.2">
      <c r="B796" s="29" t="s">
        <v>4655</v>
      </c>
      <c r="C796" s="29" t="s">
        <v>4654</v>
      </c>
      <c r="D796" s="29">
        <v>528884448</v>
      </c>
      <c r="E796" s="31">
        <v>4.0163817405700701</v>
      </c>
    </row>
    <row r="797" spans="2:5" x14ac:dyDescent="0.2">
      <c r="B797" s="29" t="s">
        <v>4653</v>
      </c>
      <c r="C797" s="29" t="s">
        <v>4652</v>
      </c>
      <c r="D797" s="29">
        <v>528454880</v>
      </c>
      <c r="E797" s="31">
        <v>25.499231338501001</v>
      </c>
    </row>
    <row r="798" spans="2:5" x14ac:dyDescent="0.2">
      <c r="B798" s="29" t="s">
        <v>4651</v>
      </c>
      <c r="C798" s="29" t="s">
        <v>4650</v>
      </c>
      <c r="D798" s="29">
        <v>527989440</v>
      </c>
      <c r="E798" s="31">
        <v>19.649999618530298</v>
      </c>
    </row>
    <row r="799" spans="2:5" x14ac:dyDescent="0.2">
      <c r="B799" s="29" t="s">
        <v>4649</v>
      </c>
      <c r="C799" s="29" t="s">
        <v>4648</v>
      </c>
      <c r="D799" s="29">
        <v>527967424</v>
      </c>
      <c r="E799" s="31">
        <v>40.148078918457003</v>
      </c>
    </row>
    <row r="800" spans="2:5" x14ac:dyDescent="0.2">
      <c r="B800" s="29" t="s">
        <v>4647</v>
      </c>
      <c r="C800" s="29" t="s">
        <v>4646</v>
      </c>
      <c r="D800" s="29">
        <v>527656640</v>
      </c>
      <c r="E800" s="31">
        <v>10.2700004577637</v>
      </c>
    </row>
    <row r="801" spans="2:5" x14ac:dyDescent="0.2">
      <c r="B801" s="29" t="s">
        <v>4645</v>
      </c>
      <c r="C801" s="29" t="s">
        <v>4644</v>
      </c>
      <c r="D801" s="29">
        <v>526818752</v>
      </c>
      <c r="E801" s="31">
        <v>24.5</v>
      </c>
    </row>
    <row r="802" spans="2:5" x14ac:dyDescent="0.2">
      <c r="B802" s="29" t="s">
        <v>4643</v>
      </c>
      <c r="C802" s="29" t="s">
        <v>4642</v>
      </c>
      <c r="D802" s="29">
        <v>525602272</v>
      </c>
      <c r="E802" s="31">
        <v>15.960000038146999</v>
      </c>
    </row>
    <row r="803" spans="2:5" x14ac:dyDescent="0.2">
      <c r="B803" s="29" t="s">
        <v>4641</v>
      </c>
      <c r="C803" s="29" t="s">
        <v>4640</v>
      </c>
      <c r="D803" s="29">
        <v>521367072</v>
      </c>
      <c r="E803" s="31">
        <v>10.569999694824199</v>
      </c>
    </row>
    <row r="804" spans="2:5" x14ac:dyDescent="0.2">
      <c r="B804" s="29" t="s">
        <v>4639</v>
      </c>
      <c r="C804" s="29" t="s">
        <v>4638</v>
      </c>
      <c r="D804" s="29">
        <v>519403072</v>
      </c>
      <c r="E804" s="31">
        <v>34.705677032470703</v>
      </c>
    </row>
    <row r="805" spans="2:5" x14ac:dyDescent="0.2">
      <c r="B805" s="29" t="s">
        <v>4637</v>
      </c>
      <c r="C805" s="29" t="s">
        <v>4636</v>
      </c>
      <c r="D805" s="29">
        <v>519020864</v>
      </c>
      <c r="E805" s="31">
        <v>7.1386017799377397</v>
      </c>
    </row>
    <row r="806" spans="2:5" x14ac:dyDescent="0.2">
      <c r="B806" s="29" t="s">
        <v>220</v>
      </c>
      <c r="C806" s="29" t="s">
        <v>4635</v>
      </c>
      <c r="D806" s="29">
        <v>518455680</v>
      </c>
      <c r="E806" s="31">
        <v>3.5899999141693102</v>
      </c>
    </row>
    <row r="807" spans="2:5" x14ac:dyDescent="0.2">
      <c r="B807" s="29" t="s">
        <v>4634</v>
      </c>
      <c r="C807" s="29" t="s">
        <v>4633</v>
      </c>
      <c r="D807" s="29">
        <v>518249984</v>
      </c>
      <c r="E807" s="31">
        <v>3.4549999237060498</v>
      </c>
    </row>
    <row r="808" spans="2:5" x14ac:dyDescent="0.2">
      <c r="B808" s="29" t="s">
        <v>4632</v>
      </c>
      <c r="C808" s="29" t="s">
        <v>4631</v>
      </c>
      <c r="D808" s="29">
        <v>518191296</v>
      </c>
      <c r="E808" s="31">
        <v>18.649999618530298</v>
      </c>
    </row>
    <row r="809" spans="2:5" x14ac:dyDescent="0.2">
      <c r="B809" s="29" t="s">
        <v>4630</v>
      </c>
      <c r="C809" s="29" t="s">
        <v>4629</v>
      </c>
      <c r="D809" s="29">
        <v>517438976</v>
      </c>
      <c r="E809" s="31">
        <v>16.453727722168001</v>
      </c>
    </row>
    <row r="810" spans="2:5" x14ac:dyDescent="0.2">
      <c r="B810" s="29" t="s">
        <v>4628</v>
      </c>
      <c r="C810" s="29" t="s">
        <v>4627</v>
      </c>
      <c r="D810" s="29">
        <v>516888448</v>
      </c>
      <c r="E810" s="31">
        <v>2.9117910861968999</v>
      </c>
    </row>
    <row r="811" spans="2:5" x14ac:dyDescent="0.2">
      <c r="B811" s="29" t="s">
        <v>4626</v>
      </c>
      <c r="C811" s="29" t="s">
        <v>4625</v>
      </c>
      <c r="D811" s="29">
        <v>516067232</v>
      </c>
      <c r="E811" s="31">
        <v>0.80932682752609297</v>
      </c>
    </row>
    <row r="812" spans="2:5" x14ac:dyDescent="0.2">
      <c r="B812" s="29" t="s">
        <v>4624</v>
      </c>
      <c r="C812" s="29" t="s">
        <v>4623</v>
      </c>
      <c r="D812" s="29">
        <v>515145632</v>
      </c>
      <c r="E812" s="31">
        <v>0.12786914408206901</v>
      </c>
    </row>
    <row r="813" spans="2:5" x14ac:dyDescent="0.2">
      <c r="B813" s="29" t="s">
        <v>4622</v>
      </c>
      <c r="C813" s="29" t="s">
        <v>4621</v>
      </c>
      <c r="D813" s="29">
        <v>515079392</v>
      </c>
      <c r="E813" s="31">
        <v>16.477787017822301</v>
      </c>
    </row>
    <row r="814" spans="2:5" x14ac:dyDescent="0.2">
      <c r="B814" s="29" t="s">
        <v>4620</v>
      </c>
      <c r="C814" s="29" t="s">
        <v>4619</v>
      </c>
      <c r="D814" s="29">
        <v>515070624</v>
      </c>
      <c r="E814" s="31">
        <v>17.309999465942401</v>
      </c>
    </row>
    <row r="815" spans="2:5" x14ac:dyDescent="0.2">
      <c r="B815" s="29" t="s">
        <v>4618</v>
      </c>
      <c r="C815" s="29" t="s">
        <v>4617</v>
      </c>
      <c r="D815" s="29">
        <v>511979072</v>
      </c>
      <c r="E815" s="31">
        <v>7.5500001907348597</v>
      </c>
    </row>
    <row r="816" spans="2:5" x14ac:dyDescent="0.2">
      <c r="B816" s="29" t="s">
        <v>4616</v>
      </c>
      <c r="C816" s="29" t="s">
        <v>4615</v>
      </c>
      <c r="D816" s="29">
        <v>511565664</v>
      </c>
      <c r="E816" s="31">
        <v>13.591662406921399</v>
      </c>
    </row>
    <row r="817" spans="2:5" x14ac:dyDescent="0.2">
      <c r="B817" s="29" t="s">
        <v>4614</v>
      </c>
      <c r="C817" s="29" t="s">
        <v>4613</v>
      </c>
      <c r="D817" s="29">
        <v>511473952</v>
      </c>
      <c r="E817" s="31">
        <v>4.9299998283386204</v>
      </c>
    </row>
    <row r="818" spans="2:5" x14ac:dyDescent="0.2">
      <c r="B818" s="29" t="s">
        <v>4612</v>
      </c>
      <c r="C818" s="29" t="s">
        <v>4611</v>
      </c>
      <c r="D818" s="29">
        <v>510293952</v>
      </c>
      <c r="E818" s="31">
        <v>7.0912845432758304E-2</v>
      </c>
    </row>
    <row r="819" spans="2:5" x14ac:dyDescent="0.2">
      <c r="B819" s="29" t="s">
        <v>4610</v>
      </c>
      <c r="C819" s="29" t="s">
        <v>4609</v>
      </c>
      <c r="D819" s="29">
        <v>510154016</v>
      </c>
      <c r="E819" s="31">
        <v>64.646064758300795</v>
      </c>
    </row>
    <row r="820" spans="2:5" x14ac:dyDescent="0.2">
      <c r="B820" s="29" t="s">
        <v>4608</v>
      </c>
      <c r="C820" s="29" t="s">
        <v>4607</v>
      </c>
      <c r="D820" s="29">
        <v>509460288</v>
      </c>
      <c r="E820" s="31">
        <v>12.5099287033081</v>
      </c>
    </row>
    <row r="821" spans="2:5" x14ac:dyDescent="0.2">
      <c r="B821" s="29" t="s">
        <v>4606</v>
      </c>
      <c r="C821" s="29" t="s">
        <v>4605</v>
      </c>
      <c r="D821" s="29">
        <v>508901376</v>
      </c>
      <c r="E821" s="31">
        <v>25.258140563964801</v>
      </c>
    </row>
    <row r="822" spans="2:5" x14ac:dyDescent="0.2">
      <c r="B822" s="29" t="s">
        <v>4604</v>
      </c>
      <c r="C822" s="29" t="s">
        <v>4603</v>
      </c>
      <c r="D822" s="29">
        <v>508068448</v>
      </c>
      <c r="E822" s="31">
        <v>26.809999465942401</v>
      </c>
    </row>
    <row r="823" spans="2:5" x14ac:dyDescent="0.2">
      <c r="B823" s="29" t="s">
        <v>4602</v>
      </c>
      <c r="C823" s="29" t="s">
        <v>4601</v>
      </c>
      <c r="D823" s="29">
        <v>506659968</v>
      </c>
      <c r="E823" s="31">
        <v>2.1197321414947501</v>
      </c>
    </row>
    <row r="824" spans="2:5" x14ac:dyDescent="0.2">
      <c r="B824" s="29" t="s">
        <v>139</v>
      </c>
      <c r="C824" s="29" t="s">
        <v>4600</v>
      </c>
      <c r="D824" s="29">
        <v>504409024</v>
      </c>
      <c r="E824" s="31">
        <v>1.9400000572204601</v>
      </c>
    </row>
    <row r="825" spans="2:5" x14ac:dyDescent="0.2">
      <c r="B825" s="29" t="s">
        <v>4599</v>
      </c>
      <c r="C825" s="29" t="s">
        <v>4598</v>
      </c>
      <c r="D825" s="29">
        <v>502414048</v>
      </c>
      <c r="E825" s="31">
        <v>9.3211479187011701</v>
      </c>
    </row>
    <row r="826" spans="2:5" x14ac:dyDescent="0.2">
      <c r="B826" s="29" t="s">
        <v>4597</v>
      </c>
      <c r="C826" s="29" t="s">
        <v>4596</v>
      </c>
      <c r="D826" s="29">
        <v>501741088</v>
      </c>
      <c r="E826" s="31">
        <v>3.0985872745513898</v>
      </c>
    </row>
    <row r="827" spans="2:5" x14ac:dyDescent="0.2">
      <c r="B827" s="29" t="s">
        <v>4595</v>
      </c>
      <c r="C827" s="29" t="s">
        <v>4594</v>
      </c>
      <c r="D827" s="29">
        <v>500622112</v>
      </c>
      <c r="E827" s="31">
        <v>28.876832962036101</v>
      </c>
    </row>
    <row r="828" spans="2:5" x14ac:dyDescent="0.2">
      <c r="B828" s="29" t="s">
        <v>4593</v>
      </c>
      <c r="C828" s="29" t="s">
        <v>4592</v>
      </c>
      <c r="D828" s="29">
        <v>499036480</v>
      </c>
      <c r="E828" s="31">
        <v>7.2300000190734899</v>
      </c>
    </row>
    <row r="829" spans="2:5" x14ac:dyDescent="0.2">
      <c r="B829" s="29" t="s">
        <v>4591</v>
      </c>
      <c r="C829" s="29" t="s">
        <v>4590</v>
      </c>
      <c r="D829" s="29">
        <v>497028160</v>
      </c>
      <c r="E829" s="31">
        <v>0.29654461145401001</v>
      </c>
    </row>
    <row r="830" spans="2:5" x14ac:dyDescent="0.2">
      <c r="B830" s="29" t="s">
        <v>4589</v>
      </c>
      <c r="C830" s="29" t="s">
        <v>4588</v>
      </c>
      <c r="D830" s="29">
        <v>494844672</v>
      </c>
      <c r="E830" s="31">
        <v>58.262378692627003</v>
      </c>
    </row>
    <row r="831" spans="2:5" x14ac:dyDescent="0.2">
      <c r="B831" s="29" t="s">
        <v>4587</v>
      </c>
      <c r="C831" s="29" t="s">
        <v>4586</v>
      </c>
      <c r="D831" s="29">
        <v>494535232</v>
      </c>
      <c r="E831" s="31">
        <v>59.420833587646499</v>
      </c>
    </row>
    <row r="832" spans="2:5" x14ac:dyDescent="0.2">
      <c r="B832" s="29" t="s">
        <v>4585</v>
      </c>
      <c r="C832" s="29" t="s">
        <v>4584</v>
      </c>
      <c r="D832" s="29">
        <v>494510912</v>
      </c>
      <c r="E832" s="31">
        <v>0.305569857358932</v>
      </c>
    </row>
    <row r="833" spans="2:5" x14ac:dyDescent="0.2">
      <c r="B833" s="29" t="s">
        <v>4583</v>
      </c>
      <c r="C833" s="29" t="s">
        <v>4582</v>
      </c>
      <c r="D833" s="29">
        <v>493771744</v>
      </c>
      <c r="E833" s="31">
        <v>55.115493774414098</v>
      </c>
    </row>
    <row r="834" spans="2:5" x14ac:dyDescent="0.2">
      <c r="B834" s="29" t="s">
        <v>4581</v>
      </c>
      <c r="C834" s="29" t="s">
        <v>4580</v>
      </c>
      <c r="D834" s="29">
        <v>493191296</v>
      </c>
      <c r="E834" s="31">
        <v>14.310000419616699</v>
      </c>
    </row>
    <row r="835" spans="2:5" x14ac:dyDescent="0.2">
      <c r="B835" s="29" t="s">
        <v>4579</v>
      </c>
      <c r="C835" s="29" t="s">
        <v>4578</v>
      </c>
      <c r="D835" s="29">
        <v>492543264</v>
      </c>
      <c r="E835" s="31">
        <v>11.5100002288818</v>
      </c>
    </row>
    <row r="836" spans="2:5" x14ac:dyDescent="0.2">
      <c r="B836" s="29" t="s">
        <v>4577</v>
      </c>
      <c r="C836" s="29" t="s">
        <v>4576</v>
      </c>
      <c r="D836" s="29">
        <v>491551488</v>
      </c>
      <c r="E836" s="31">
        <v>204.81311035156301</v>
      </c>
    </row>
    <row r="837" spans="2:5" x14ac:dyDescent="0.2">
      <c r="B837" s="29" t="s">
        <v>4575</v>
      </c>
      <c r="C837" s="29" t="s">
        <v>4574</v>
      </c>
      <c r="D837" s="29">
        <v>488373472</v>
      </c>
      <c r="E837" s="31">
        <v>26.449562072753899</v>
      </c>
    </row>
    <row r="838" spans="2:5" x14ac:dyDescent="0.2">
      <c r="B838" s="29" t="s">
        <v>4573</v>
      </c>
      <c r="C838" s="29" t="s">
        <v>4572</v>
      </c>
      <c r="D838" s="29">
        <v>487653184</v>
      </c>
      <c r="E838" s="31">
        <v>0.73750644922256503</v>
      </c>
    </row>
    <row r="839" spans="2:5" x14ac:dyDescent="0.2">
      <c r="B839" s="29" t="s">
        <v>4571</v>
      </c>
      <c r="C839" s="29" t="s">
        <v>4570</v>
      </c>
      <c r="D839" s="29">
        <v>487448416</v>
      </c>
      <c r="E839" s="31">
        <v>17.889999389648398</v>
      </c>
    </row>
    <row r="840" spans="2:5" x14ac:dyDescent="0.2">
      <c r="B840" s="29" t="s">
        <v>4569</v>
      </c>
      <c r="C840" s="29" t="s">
        <v>4568</v>
      </c>
      <c r="D840" s="29">
        <v>485763040</v>
      </c>
      <c r="E840" s="31">
        <v>8.3100004196166992</v>
      </c>
    </row>
    <row r="841" spans="2:5" x14ac:dyDescent="0.2">
      <c r="B841" s="29" t="s">
        <v>4567</v>
      </c>
      <c r="C841" s="29" t="s">
        <v>4566</v>
      </c>
      <c r="D841" s="29">
        <v>482223232</v>
      </c>
      <c r="E841" s="31">
        <v>5.9602379798889196</v>
      </c>
    </row>
    <row r="842" spans="2:5" x14ac:dyDescent="0.2">
      <c r="B842" s="29" t="s">
        <v>4565</v>
      </c>
      <c r="C842" s="29" t="s">
        <v>4564</v>
      </c>
      <c r="D842" s="29">
        <v>480683264</v>
      </c>
      <c r="E842" s="31">
        <v>17.040000915527301</v>
      </c>
    </row>
    <row r="843" spans="2:5" x14ac:dyDescent="0.2">
      <c r="B843" s="29" t="s">
        <v>4563</v>
      </c>
      <c r="C843" s="29" t="s">
        <v>4562</v>
      </c>
      <c r="D843" s="29">
        <v>478807136</v>
      </c>
      <c r="E843" s="31">
        <v>0.64409273862838701</v>
      </c>
    </row>
    <row r="844" spans="2:5" x14ac:dyDescent="0.2">
      <c r="B844" s="29" t="s">
        <v>4561</v>
      </c>
      <c r="C844" s="29" t="s">
        <v>4560</v>
      </c>
      <c r="D844" s="29">
        <v>478577088</v>
      </c>
      <c r="E844" s="31">
        <v>5.6237492561340297</v>
      </c>
    </row>
    <row r="845" spans="2:5" x14ac:dyDescent="0.2">
      <c r="B845" s="29" t="s">
        <v>4559</v>
      </c>
      <c r="C845" s="29" t="s">
        <v>4558</v>
      </c>
      <c r="D845" s="29">
        <v>478072480</v>
      </c>
      <c r="E845" s="31">
        <v>26.2700004577637</v>
      </c>
    </row>
    <row r="846" spans="2:5" x14ac:dyDescent="0.2">
      <c r="B846" s="29" t="s">
        <v>4557</v>
      </c>
      <c r="C846" s="29" t="s">
        <v>4556</v>
      </c>
      <c r="D846" s="29">
        <v>475712000</v>
      </c>
      <c r="E846" s="31">
        <v>0.68064248561859098</v>
      </c>
    </row>
    <row r="847" spans="2:5" x14ac:dyDescent="0.2">
      <c r="B847" s="29" t="s">
        <v>4555</v>
      </c>
      <c r="C847" s="29" t="s">
        <v>4554</v>
      </c>
      <c r="D847" s="29">
        <v>474286112</v>
      </c>
      <c r="E847" s="31">
        <v>2.0189416408538801</v>
      </c>
    </row>
    <row r="848" spans="2:5" x14ac:dyDescent="0.2">
      <c r="B848" s="29" t="s">
        <v>4553</v>
      </c>
      <c r="C848" s="29" t="s">
        <v>4552</v>
      </c>
      <c r="D848" s="29">
        <v>473347168</v>
      </c>
      <c r="E848" s="31">
        <v>0.63176894187927202</v>
      </c>
    </row>
    <row r="849" spans="2:5" x14ac:dyDescent="0.2">
      <c r="B849" s="29" t="s">
        <v>4551</v>
      </c>
      <c r="C849" s="29" t="s">
        <v>4550</v>
      </c>
      <c r="D849" s="29">
        <v>471770912</v>
      </c>
      <c r="E849" s="31">
        <v>8.4899997711181605</v>
      </c>
    </row>
    <row r="850" spans="2:5" x14ac:dyDescent="0.2">
      <c r="B850" s="29" t="s">
        <v>4549</v>
      </c>
      <c r="C850" s="29" t="s">
        <v>4548</v>
      </c>
      <c r="D850" s="29">
        <v>471435936</v>
      </c>
      <c r="E850" s="31">
        <v>17.360000610351602</v>
      </c>
    </row>
    <row r="851" spans="2:5" x14ac:dyDescent="0.2">
      <c r="B851" s="29" t="s">
        <v>4547</v>
      </c>
      <c r="C851" s="29" t="s">
        <v>4546</v>
      </c>
      <c r="D851" s="29">
        <v>471328352</v>
      </c>
      <c r="E851" s="31">
        <v>1.2511949539184599</v>
      </c>
    </row>
    <row r="852" spans="2:5" x14ac:dyDescent="0.2">
      <c r="B852" s="29" t="s">
        <v>4545</v>
      </c>
      <c r="C852" s="29" t="s">
        <v>4544</v>
      </c>
      <c r="D852" s="29">
        <v>468238720</v>
      </c>
      <c r="E852" s="31">
        <v>5.8000001907348597</v>
      </c>
    </row>
    <row r="853" spans="2:5" x14ac:dyDescent="0.2">
      <c r="B853" s="29" t="s">
        <v>4543</v>
      </c>
      <c r="C853" s="29" t="s">
        <v>4542</v>
      </c>
      <c r="D853" s="29">
        <v>465491136</v>
      </c>
      <c r="E853" s="31">
        <v>0.61371845006942705</v>
      </c>
    </row>
    <row r="854" spans="2:5" x14ac:dyDescent="0.2">
      <c r="B854" s="29" t="s">
        <v>4541</v>
      </c>
      <c r="C854" s="29" t="s">
        <v>4540</v>
      </c>
      <c r="D854" s="29">
        <v>465396160</v>
      </c>
      <c r="E854" s="31">
        <v>2.4568920135497998</v>
      </c>
    </row>
    <row r="855" spans="2:5" x14ac:dyDescent="0.2">
      <c r="B855" s="29" t="s">
        <v>4539</v>
      </c>
      <c r="C855" s="29" t="s">
        <v>4538</v>
      </c>
      <c r="D855" s="29">
        <v>464604576</v>
      </c>
      <c r="E855" s="31">
        <v>3.1383140087127699</v>
      </c>
    </row>
    <row r="856" spans="2:5" x14ac:dyDescent="0.2">
      <c r="B856" s="29" t="s">
        <v>4537</v>
      </c>
      <c r="C856" s="29" t="s">
        <v>4536</v>
      </c>
      <c r="D856" s="29">
        <v>463904064</v>
      </c>
      <c r="E856" s="31">
        <v>10.8900003433228</v>
      </c>
    </row>
    <row r="857" spans="2:5" x14ac:dyDescent="0.2">
      <c r="B857" s="29" t="s">
        <v>4535</v>
      </c>
      <c r="C857" s="29" t="s">
        <v>4534</v>
      </c>
      <c r="D857" s="29">
        <v>462361120</v>
      </c>
      <c r="E857" s="31">
        <v>33.536834716796903</v>
      </c>
    </row>
    <row r="858" spans="2:5" x14ac:dyDescent="0.2">
      <c r="B858" s="29" t="s">
        <v>4533</v>
      </c>
      <c r="C858" s="29" t="s">
        <v>4532</v>
      </c>
      <c r="D858" s="29">
        <v>459646208</v>
      </c>
      <c r="E858" s="31">
        <v>3.5995392799377401</v>
      </c>
    </row>
    <row r="859" spans="2:5" x14ac:dyDescent="0.2">
      <c r="B859" s="29" t="s">
        <v>4531</v>
      </c>
      <c r="C859" s="29" t="s">
        <v>4530</v>
      </c>
      <c r="D859" s="29">
        <v>457880000</v>
      </c>
      <c r="E859" s="31">
        <v>8.6164741516113299</v>
      </c>
    </row>
    <row r="860" spans="2:5" x14ac:dyDescent="0.2">
      <c r="B860" s="29" t="s">
        <v>4529</v>
      </c>
      <c r="C860" s="29" t="s">
        <v>4528</v>
      </c>
      <c r="D860" s="29">
        <v>457119392</v>
      </c>
      <c r="E860" s="31">
        <v>4.9442996978759801</v>
      </c>
    </row>
    <row r="861" spans="2:5" x14ac:dyDescent="0.2">
      <c r="B861" s="29" t="s">
        <v>4527</v>
      </c>
      <c r="C861" s="29" t="s">
        <v>4526</v>
      </c>
      <c r="D861" s="29">
        <v>454920992</v>
      </c>
      <c r="E861" s="31">
        <v>0.146542519330978</v>
      </c>
    </row>
    <row r="862" spans="2:5" x14ac:dyDescent="0.2">
      <c r="B862" s="29" t="s">
        <v>4525</v>
      </c>
      <c r="C862" s="29" t="s">
        <v>4524</v>
      </c>
      <c r="D862" s="29">
        <v>452893952</v>
      </c>
      <c r="E862" s="31">
        <v>0.56680160760879505</v>
      </c>
    </row>
    <row r="863" spans="2:5" x14ac:dyDescent="0.2">
      <c r="B863" s="29" t="s">
        <v>4523</v>
      </c>
      <c r="C863" s="29" t="s">
        <v>4522</v>
      </c>
      <c r="D863" s="29">
        <v>451928160</v>
      </c>
      <c r="E863" s="31">
        <v>7.8499999046325701</v>
      </c>
    </row>
    <row r="864" spans="2:5" x14ac:dyDescent="0.2">
      <c r="B864" s="29" t="s">
        <v>199</v>
      </c>
      <c r="C864" s="29" t="s">
        <v>4521</v>
      </c>
      <c r="D864" s="29">
        <v>449646208</v>
      </c>
      <c r="E864" s="31">
        <v>11.670000076293899</v>
      </c>
    </row>
    <row r="865" spans="2:5" x14ac:dyDescent="0.2">
      <c r="B865" s="29" t="s">
        <v>4520</v>
      </c>
      <c r="C865" s="29" t="s">
        <v>4519</v>
      </c>
      <c r="D865" s="29">
        <v>446221184</v>
      </c>
      <c r="E865" s="31">
        <v>39.875564575195298</v>
      </c>
    </row>
    <row r="866" spans="2:5" x14ac:dyDescent="0.2">
      <c r="B866" s="29" t="s">
        <v>4518</v>
      </c>
      <c r="C866" s="29" t="s">
        <v>4517</v>
      </c>
      <c r="D866" s="29">
        <v>441982688</v>
      </c>
      <c r="E866" s="31">
        <v>0.207581222057343</v>
      </c>
    </row>
    <row r="867" spans="2:5" x14ac:dyDescent="0.2">
      <c r="B867" s="29" t="s">
        <v>4516</v>
      </c>
      <c r="C867" s="29" t="s">
        <v>4515</v>
      </c>
      <c r="D867" s="29">
        <v>439759744</v>
      </c>
      <c r="E867" s="31">
        <v>0.84350502490997303</v>
      </c>
    </row>
    <row r="868" spans="2:5" x14ac:dyDescent="0.2">
      <c r="B868" s="29" t="s">
        <v>4514</v>
      </c>
      <c r="C868" s="29" t="s">
        <v>4513</v>
      </c>
      <c r="D868" s="29">
        <v>435885152</v>
      </c>
      <c r="E868" s="31">
        <v>4.2432966232299796</v>
      </c>
    </row>
    <row r="869" spans="2:5" x14ac:dyDescent="0.2">
      <c r="B869" s="29" t="s">
        <v>4512</v>
      </c>
      <c r="C869" s="29" t="s">
        <v>4511</v>
      </c>
      <c r="D869" s="29">
        <v>434501696</v>
      </c>
      <c r="E869" s="31">
        <v>8.2268638610839808</v>
      </c>
    </row>
    <row r="870" spans="2:5" x14ac:dyDescent="0.2">
      <c r="B870" s="29" t="s">
        <v>4510</v>
      </c>
      <c r="C870" s="29" t="s">
        <v>4509</v>
      </c>
      <c r="D870" s="29">
        <v>434101280</v>
      </c>
      <c r="E870" s="31">
        <v>11.643883705139199</v>
      </c>
    </row>
    <row r="871" spans="2:5" x14ac:dyDescent="0.2">
      <c r="B871" s="29" t="s">
        <v>4508</v>
      </c>
      <c r="C871" s="29" t="s">
        <v>4507</v>
      </c>
      <c r="D871" s="29">
        <v>434061088</v>
      </c>
      <c r="E871" s="31">
        <v>7.21000003814697</v>
      </c>
    </row>
    <row r="872" spans="2:5" x14ac:dyDescent="0.2">
      <c r="B872" s="29" t="s">
        <v>4506</v>
      </c>
      <c r="C872" s="29" t="s">
        <v>4505</v>
      </c>
      <c r="D872" s="29">
        <v>433908896</v>
      </c>
      <c r="E872" s="31">
        <v>6.2399997711181596</v>
      </c>
    </row>
    <row r="873" spans="2:5" x14ac:dyDescent="0.2">
      <c r="B873" s="29" t="s">
        <v>4504</v>
      </c>
      <c r="C873" s="29" t="s">
        <v>4503</v>
      </c>
      <c r="D873" s="29">
        <v>432505696</v>
      </c>
      <c r="E873" s="31">
        <v>15.3999996185303</v>
      </c>
    </row>
    <row r="874" spans="2:5" x14ac:dyDescent="0.2">
      <c r="B874" s="29" t="s">
        <v>4502</v>
      </c>
      <c r="C874" s="29" t="s">
        <v>4501</v>
      </c>
      <c r="D874" s="29">
        <v>432314496</v>
      </c>
      <c r="E874" s="31">
        <v>4.9724497795104998</v>
      </c>
    </row>
    <row r="875" spans="2:5" x14ac:dyDescent="0.2">
      <c r="B875" s="29" t="s">
        <v>4500</v>
      </c>
      <c r="C875" s="29" t="s">
        <v>4499</v>
      </c>
      <c r="D875" s="29">
        <v>430841248</v>
      </c>
      <c r="E875" s="31">
        <v>13.1499996185303</v>
      </c>
    </row>
    <row r="876" spans="2:5" x14ac:dyDescent="0.2">
      <c r="B876" s="29" t="s">
        <v>4498</v>
      </c>
      <c r="C876" s="29" t="s">
        <v>4497</v>
      </c>
      <c r="D876" s="29">
        <v>429616032</v>
      </c>
      <c r="E876" s="31">
        <v>45.045452117919901</v>
      </c>
    </row>
    <row r="877" spans="2:5" x14ac:dyDescent="0.2">
      <c r="B877" s="29" t="s">
        <v>4496</v>
      </c>
      <c r="C877" s="29" t="s">
        <v>4495</v>
      </c>
      <c r="D877" s="29">
        <v>429347008</v>
      </c>
      <c r="E877" s="31">
        <v>1.7799999713897701</v>
      </c>
    </row>
    <row r="878" spans="2:5" x14ac:dyDescent="0.2">
      <c r="B878" s="29" t="s">
        <v>4494</v>
      </c>
      <c r="C878" s="29" t="s">
        <v>4493</v>
      </c>
      <c r="D878" s="29">
        <v>429246208</v>
      </c>
      <c r="E878" s="31">
        <v>5.3200001716613796</v>
      </c>
    </row>
    <row r="879" spans="2:5" x14ac:dyDescent="0.2">
      <c r="B879" s="29" t="s">
        <v>4492</v>
      </c>
      <c r="C879" s="29" t="s">
        <v>4491</v>
      </c>
      <c r="D879" s="29">
        <v>428722720</v>
      </c>
      <c r="E879" s="31">
        <v>10.9700002670288</v>
      </c>
    </row>
    <row r="880" spans="2:5" x14ac:dyDescent="0.2">
      <c r="B880" s="29" t="s">
        <v>4490</v>
      </c>
      <c r="C880" s="29" t="s">
        <v>4489</v>
      </c>
      <c r="D880" s="29">
        <v>428210080</v>
      </c>
      <c r="E880" s="31">
        <v>6.6182703971862802</v>
      </c>
    </row>
    <row r="881" spans="2:5" x14ac:dyDescent="0.2">
      <c r="B881" s="29" t="s">
        <v>4488</v>
      </c>
      <c r="C881" s="29" t="s">
        <v>4487</v>
      </c>
      <c r="D881" s="29">
        <v>427541792</v>
      </c>
      <c r="E881" s="31">
        <v>5.8805270195007298</v>
      </c>
    </row>
    <row r="882" spans="2:5" x14ac:dyDescent="0.2">
      <c r="B882" s="29" t="s">
        <v>257</v>
      </c>
      <c r="C882" s="29" t="s">
        <v>4486</v>
      </c>
      <c r="D882" s="29">
        <v>424285824</v>
      </c>
      <c r="E882" s="31">
        <v>11.8699998855591</v>
      </c>
    </row>
    <row r="883" spans="2:5" x14ac:dyDescent="0.2">
      <c r="B883" s="29" t="s">
        <v>4485</v>
      </c>
      <c r="C883" s="29" t="s">
        <v>4484</v>
      </c>
      <c r="D883" s="29">
        <v>423752352</v>
      </c>
      <c r="E883" s="31">
        <v>0.985789954662323</v>
      </c>
    </row>
    <row r="884" spans="2:5" x14ac:dyDescent="0.2">
      <c r="B884" s="29" t="s">
        <v>4483</v>
      </c>
      <c r="C884" s="29" t="s">
        <v>4482</v>
      </c>
      <c r="D884" s="29">
        <v>423549568</v>
      </c>
      <c r="E884" s="31">
        <v>1.04436647891998</v>
      </c>
    </row>
    <row r="885" spans="2:5" x14ac:dyDescent="0.2">
      <c r="B885" s="29" t="s">
        <v>4481</v>
      </c>
      <c r="C885" s="29" t="s">
        <v>4480</v>
      </c>
      <c r="D885" s="29">
        <v>422576704</v>
      </c>
      <c r="E885" s="31">
        <v>43.157318115234403</v>
      </c>
    </row>
    <row r="886" spans="2:5" x14ac:dyDescent="0.2">
      <c r="B886" s="29" t="s">
        <v>4479</v>
      </c>
      <c r="C886" s="29" t="s">
        <v>4478</v>
      </c>
      <c r="D886" s="29">
        <v>420840832</v>
      </c>
      <c r="E886" s="31">
        <v>44.430103302002003</v>
      </c>
    </row>
    <row r="887" spans="2:5" x14ac:dyDescent="0.2">
      <c r="B887" s="29" t="s">
        <v>4477</v>
      </c>
      <c r="C887" s="29" t="s">
        <v>4476</v>
      </c>
      <c r="D887" s="29">
        <v>420078912</v>
      </c>
      <c r="E887" s="31">
        <v>2.7300000190734899</v>
      </c>
    </row>
    <row r="888" spans="2:5" x14ac:dyDescent="0.2">
      <c r="B888" s="29" t="s">
        <v>4475</v>
      </c>
      <c r="C888" s="29" t="s">
        <v>4474</v>
      </c>
      <c r="D888" s="29">
        <v>419836576</v>
      </c>
      <c r="E888" s="31">
        <v>44.828952789306598</v>
      </c>
    </row>
    <row r="889" spans="2:5" x14ac:dyDescent="0.2">
      <c r="B889" s="29" t="s">
        <v>4473</v>
      </c>
      <c r="C889" s="29" t="s">
        <v>4472</v>
      </c>
      <c r="D889" s="29">
        <v>417034400</v>
      </c>
      <c r="E889" s="31">
        <v>2.1786010265350302</v>
      </c>
    </row>
    <row r="890" spans="2:5" x14ac:dyDescent="0.2">
      <c r="B890" s="29" t="s">
        <v>4471</v>
      </c>
      <c r="C890" s="29" t="s">
        <v>4470</v>
      </c>
      <c r="D890" s="29">
        <v>416851456</v>
      </c>
      <c r="E890" s="31">
        <v>1.75925600528717</v>
      </c>
    </row>
    <row r="891" spans="2:5" x14ac:dyDescent="0.2">
      <c r="B891" s="29" t="s">
        <v>4469</v>
      </c>
      <c r="C891" s="29" t="s">
        <v>4468</v>
      </c>
      <c r="D891" s="29">
        <v>414414912</v>
      </c>
      <c r="E891" s="31">
        <v>7.7199997901916504</v>
      </c>
    </row>
    <row r="892" spans="2:5" x14ac:dyDescent="0.2">
      <c r="B892" s="29" t="s">
        <v>4467</v>
      </c>
      <c r="C892" s="29" t="s">
        <v>4466</v>
      </c>
      <c r="D892" s="29">
        <v>410425184</v>
      </c>
      <c r="E892" s="31">
        <v>7.8200001716613796</v>
      </c>
    </row>
    <row r="893" spans="2:5" x14ac:dyDescent="0.2">
      <c r="B893" s="29" t="s">
        <v>4465</v>
      </c>
      <c r="C893" s="29" t="s">
        <v>4464</v>
      </c>
      <c r="D893" s="29">
        <v>409980160</v>
      </c>
      <c r="E893" s="31">
        <v>1.5342036485671999</v>
      </c>
    </row>
    <row r="894" spans="2:5" x14ac:dyDescent="0.2">
      <c r="B894" s="29" t="s">
        <v>4463</v>
      </c>
      <c r="C894" s="29" t="s">
        <v>4462</v>
      </c>
      <c r="D894" s="29">
        <v>409894304</v>
      </c>
      <c r="E894" s="31">
        <v>9.4618740081787092</v>
      </c>
    </row>
    <row r="895" spans="2:5" x14ac:dyDescent="0.2">
      <c r="B895" s="29" t="s">
        <v>4461</v>
      </c>
      <c r="C895" s="29" t="s">
        <v>4460</v>
      </c>
      <c r="D895" s="29">
        <v>407752800</v>
      </c>
      <c r="E895" s="31">
        <v>16.6147766113281</v>
      </c>
    </row>
    <row r="896" spans="2:5" x14ac:dyDescent="0.2">
      <c r="B896" s="29" t="s">
        <v>4459</v>
      </c>
      <c r="C896" s="29" t="s">
        <v>4458</v>
      </c>
      <c r="D896" s="29">
        <v>402301792</v>
      </c>
      <c r="E896" s="31">
        <v>28.726591110229499</v>
      </c>
    </row>
    <row r="897" spans="2:5" x14ac:dyDescent="0.2">
      <c r="B897" s="29" t="s">
        <v>4457</v>
      </c>
      <c r="C897" s="29" t="s">
        <v>4456</v>
      </c>
      <c r="D897" s="29">
        <v>401973856</v>
      </c>
      <c r="E897" s="31">
        <v>17.090000152587901</v>
      </c>
    </row>
    <row r="898" spans="2:5" x14ac:dyDescent="0.2">
      <c r="B898" s="29" t="s">
        <v>4455</v>
      </c>
      <c r="C898" s="29" t="s">
        <v>4454</v>
      </c>
      <c r="D898" s="29">
        <v>401245216</v>
      </c>
      <c r="E898" s="31">
        <v>16.301437377929702</v>
      </c>
    </row>
    <row r="899" spans="2:5" x14ac:dyDescent="0.2">
      <c r="B899" s="29" t="s">
        <v>4453</v>
      </c>
      <c r="C899" s="29" t="s">
        <v>4452</v>
      </c>
      <c r="D899" s="29">
        <v>400535584</v>
      </c>
      <c r="E899" s="31">
        <v>1.50901699066162</v>
      </c>
    </row>
    <row r="900" spans="2:5" x14ac:dyDescent="0.2">
      <c r="B900" s="29" t="s">
        <v>4451</v>
      </c>
      <c r="C900" s="29" t="s">
        <v>4450</v>
      </c>
      <c r="D900" s="29">
        <v>399116352</v>
      </c>
      <c r="E900" s="31">
        <v>21.620000839233398</v>
      </c>
    </row>
    <row r="901" spans="2:5" x14ac:dyDescent="0.2">
      <c r="B901" s="29" t="s">
        <v>4449</v>
      </c>
      <c r="C901" s="29" t="s">
        <v>4448</v>
      </c>
      <c r="D901" s="29">
        <v>399097920</v>
      </c>
      <c r="E901" s="31">
        <v>15.2700004577637</v>
      </c>
    </row>
    <row r="902" spans="2:5" x14ac:dyDescent="0.2">
      <c r="B902" s="29" t="s">
        <v>4447</v>
      </c>
      <c r="C902" s="29" t="s">
        <v>4446</v>
      </c>
      <c r="D902" s="29">
        <v>397600160</v>
      </c>
      <c r="E902" s="31">
        <v>25.357425689697301</v>
      </c>
    </row>
    <row r="903" spans="2:5" x14ac:dyDescent="0.2">
      <c r="B903" s="29" t="s">
        <v>4445</v>
      </c>
      <c r="C903" s="29" t="s">
        <v>4444</v>
      </c>
      <c r="D903" s="29">
        <v>396565952</v>
      </c>
      <c r="E903" s="31">
        <v>245.49801635742199</v>
      </c>
    </row>
    <row r="904" spans="2:5" x14ac:dyDescent="0.2">
      <c r="B904" s="29" t="s">
        <v>4443</v>
      </c>
      <c r="C904" s="29" t="s">
        <v>4442</v>
      </c>
      <c r="D904" s="29">
        <v>396455616</v>
      </c>
      <c r="E904" s="31">
        <v>28.681634902954102</v>
      </c>
    </row>
    <row r="905" spans="2:5" x14ac:dyDescent="0.2">
      <c r="B905" s="29" t="s">
        <v>4441</v>
      </c>
      <c r="C905" s="29" t="s">
        <v>4440</v>
      </c>
      <c r="D905" s="29">
        <v>393858432</v>
      </c>
      <c r="E905" s="31">
        <v>1.80912697315216</v>
      </c>
    </row>
    <row r="906" spans="2:5" x14ac:dyDescent="0.2">
      <c r="B906" s="29" t="s">
        <v>4439</v>
      </c>
      <c r="C906" s="29" t="s">
        <v>4438</v>
      </c>
      <c r="D906" s="29">
        <v>392961184</v>
      </c>
      <c r="E906" s="31">
        <v>0.225067153573036</v>
      </c>
    </row>
    <row r="907" spans="2:5" x14ac:dyDescent="0.2">
      <c r="B907" s="29" t="s">
        <v>4437</v>
      </c>
      <c r="C907" s="29" t="s">
        <v>4436</v>
      </c>
      <c r="D907" s="29">
        <v>390895040</v>
      </c>
      <c r="E907" s="31">
        <v>57.089447021484403</v>
      </c>
    </row>
    <row r="908" spans="2:5" x14ac:dyDescent="0.2">
      <c r="B908" s="29" t="s">
        <v>4435</v>
      </c>
      <c r="C908" s="29" t="s">
        <v>4434</v>
      </c>
      <c r="D908" s="29">
        <v>390628928</v>
      </c>
      <c r="E908" s="31">
        <v>2.1117296218872101</v>
      </c>
    </row>
    <row r="909" spans="2:5" x14ac:dyDescent="0.2">
      <c r="B909" s="29" t="s">
        <v>4433</v>
      </c>
      <c r="C909" s="29" t="s">
        <v>4432</v>
      </c>
      <c r="D909" s="29">
        <v>390466592</v>
      </c>
      <c r="E909" s="31">
        <v>35.964431762695298</v>
      </c>
    </row>
    <row r="910" spans="2:5" x14ac:dyDescent="0.2">
      <c r="B910" s="29" t="s">
        <v>4431</v>
      </c>
      <c r="C910" s="29" t="s">
        <v>4430</v>
      </c>
      <c r="D910" s="29">
        <v>386976192</v>
      </c>
      <c r="E910" s="31">
        <v>27.680000305175799</v>
      </c>
    </row>
    <row r="911" spans="2:5" x14ac:dyDescent="0.2">
      <c r="B911" s="29" t="s">
        <v>4429</v>
      </c>
      <c r="C911" s="29" t="s">
        <v>4428</v>
      </c>
      <c r="D911" s="29">
        <v>386815168</v>
      </c>
      <c r="E911" s="31">
        <v>4.7473049163818404</v>
      </c>
    </row>
    <row r="912" spans="2:5" x14ac:dyDescent="0.2">
      <c r="B912" s="29" t="s">
        <v>4427</v>
      </c>
      <c r="C912" s="29" t="s">
        <v>4426</v>
      </c>
      <c r="D912" s="29">
        <v>384620896</v>
      </c>
      <c r="E912" s="31">
        <v>9.3100004196166992</v>
      </c>
    </row>
    <row r="913" spans="2:5" x14ac:dyDescent="0.2">
      <c r="B913" s="29" t="s">
        <v>4425</v>
      </c>
      <c r="C913" s="29" t="s">
        <v>4424</v>
      </c>
      <c r="D913" s="29">
        <v>384141920</v>
      </c>
      <c r="E913" s="31">
        <v>17.809999465942401</v>
      </c>
    </row>
    <row r="914" spans="2:5" x14ac:dyDescent="0.2">
      <c r="B914" s="29" t="s">
        <v>4423</v>
      </c>
      <c r="C914" s="29" t="s">
        <v>4422</v>
      </c>
      <c r="D914" s="29">
        <v>382854144</v>
      </c>
      <c r="E914" s="31">
        <v>12.920000076293899</v>
      </c>
    </row>
    <row r="915" spans="2:5" x14ac:dyDescent="0.2">
      <c r="B915" s="29" t="s">
        <v>4421</v>
      </c>
      <c r="C915" s="29" t="s">
        <v>4420</v>
      </c>
      <c r="D915" s="29">
        <v>382461184</v>
      </c>
      <c r="E915" s="31">
        <v>0.12893243134021801</v>
      </c>
    </row>
    <row r="916" spans="2:5" x14ac:dyDescent="0.2">
      <c r="B916" s="29" t="s">
        <v>4419</v>
      </c>
      <c r="C916" s="29" t="s">
        <v>4418</v>
      </c>
      <c r="D916" s="29">
        <v>381669536</v>
      </c>
      <c r="E916" s="31">
        <v>0.38164001703262301</v>
      </c>
    </row>
    <row r="917" spans="2:5" x14ac:dyDescent="0.2">
      <c r="B917" s="29" t="s">
        <v>4417</v>
      </c>
      <c r="C917" s="29" t="s">
        <v>4416</v>
      </c>
      <c r="D917" s="29">
        <v>381316864</v>
      </c>
      <c r="E917" s="31">
        <v>18.445827484130898</v>
      </c>
    </row>
    <row r="918" spans="2:5" x14ac:dyDescent="0.2">
      <c r="B918" s="29" t="s">
        <v>4415</v>
      </c>
      <c r="C918" s="29" t="s">
        <v>4414</v>
      </c>
      <c r="D918" s="29">
        <v>379656672</v>
      </c>
      <c r="E918" s="31">
        <v>19.110000610351602</v>
      </c>
    </row>
    <row r="919" spans="2:5" x14ac:dyDescent="0.2">
      <c r="B919" s="29" t="s">
        <v>4413</v>
      </c>
      <c r="C919" s="29" t="s">
        <v>4412</v>
      </c>
      <c r="D919" s="29">
        <v>378601728</v>
      </c>
      <c r="E919" s="31">
        <v>5.18308401107788</v>
      </c>
    </row>
    <row r="920" spans="2:5" x14ac:dyDescent="0.2">
      <c r="B920" s="29" t="s">
        <v>4411</v>
      </c>
      <c r="C920" s="29" t="s">
        <v>4410</v>
      </c>
      <c r="D920" s="29">
        <v>378325696</v>
      </c>
      <c r="E920" s="31">
        <v>29.559999465942401</v>
      </c>
    </row>
    <row r="921" spans="2:5" x14ac:dyDescent="0.2">
      <c r="B921" s="29" t="s">
        <v>4409</v>
      </c>
      <c r="C921" s="29" t="s">
        <v>4408</v>
      </c>
      <c r="D921" s="29">
        <v>377090784</v>
      </c>
      <c r="E921" s="31">
        <v>17.469999313354499</v>
      </c>
    </row>
    <row r="922" spans="2:5" x14ac:dyDescent="0.2">
      <c r="B922" s="29" t="s">
        <v>4407</v>
      </c>
      <c r="C922" s="29" t="s">
        <v>4406</v>
      </c>
      <c r="D922" s="29">
        <v>376956384</v>
      </c>
      <c r="E922" s="31">
        <v>36.610000610351598</v>
      </c>
    </row>
    <row r="923" spans="2:5" x14ac:dyDescent="0.2">
      <c r="B923" s="29" t="s">
        <v>4405</v>
      </c>
      <c r="C923" s="29" t="s">
        <v>4404</v>
      </c>
      <c r="D923" s="29">
        <v>376820736</v>
      </c>
      <c r="E923" s="31">
        <v>9.4399995803833008</v>
      </c>
    </row>
    <row r="924" spans="2:5" x14ac:dyDescent="0.2">
      <c r="B924" s="29" t="s">
        <v>4403</v>
      </c>
      <c r="C924" s="29" t="s">
        <v>4402</v>
      </c>
      <c r="D924" s="29">
        <v>375479680</v>
      </c>
      <c r="E924" s="31">
        <v>20</v>
      </c>
    </row>
    <row r="925" spans="2:5" x14ac:dyDescent="0.2">
      <c r="B925" s="29" t="s">
        <v>4401</v>
      </c>
      <c r="C925" s="29" t="s">
        <v>4400</v>
      </c>
      <c r="D925" s="29">
        <v>374802784</v>
      </c>
      <c r="E925" s="31">
        <v>4.1751456260681197</v>
      </c>
    </row>
    <row r="926" spans="2:5" x14ac:dyDescent="0.2">
      <c r="B926" s="29" t="s">
        <v>4399</v>
      </c>
      <c r="C926" s="29" t="s">
        <v>4398</v>
      </c>
      <c r="D926" s="29">
        <v>374527808</v>
      </c>
      <c r="E926" s="31">
        <v>28.816501617431602</v>
      </c>
    </row>
    <row r="927" spans="2:5" x14ac:dyDescent="0.2">
      <c r="B927" s="29" t="s">
        <v>4397</v>
      </c>
      <c r="C927" s="29" t="s">
        <v>4396</v>
      </c>
      <c r="D927" s="29">
        <v>373146432</v>
      </c>
      <c r="E927" s="31">
        <v>35.155231475830099</v>
      </c>
    </row>
    <row r="928" spans="2:5" x14ac:dyDescent="0.2">
      <c r="B928" s="29" t="s">
        <v>4395</v>
      </c>
      <c r="C928" s="29" t="s">
        <v>4394</v>
      </c>
      <c r="D928" s="29">
        <v>371409472</v>
      </c>
      <c r="E928" s="31">
        <v>15.419750213623001</v>
      </c>
    </row>
    <row r="929" spans="2:5" x14ac:dyDescent="0.2">
      <c r="B929" s="29" t="s">
        <v>251</v>
      </c>
      <c r="C929" s="29" t="s">
        <v>4393</v>
      </c>
      <c r="D929" s="29">
        <v>371012960</v>
      </c>
      <c r="E929" s="31">
        <v>3.7200000286102299</v>
      </c>
    </row>
    <row r="930" spans="2:5" x14ac:dyDescent="0.2">
      <c r="B930" s="29" t="s">
        <v>4392</v>
      </c>
      <c r="C930" s="29" t="s">
        <v>4391</v>
      </c>
      <c r="D930" s="29">
        <v>370756704</v>
      </c>
      <c r="E930" s="31">
        <v>3.96000003814697</v>
      </c>
    </row>
    <row r="931" spans="2:5" x14ac:dyDescent="0.2">
      <c r="B931" s="29" t="s">
        <v>4390</v>
      </c>
      <c r="C931" s="29" t="s">
        <v>4389</v>
      </c>
      <c r="D931" s="29">
        <v>370301280</v>
      </c>
      <c r="E931" s="31">
        <v>54.5</v>
      </c>
    </row>
    <row r="932" spans="2:5" x14ac:dyDescent="0.2">
      <c r="B932" s="29" t="s">
        <v>4388</v>
      </c>
      <c r="C932" s="29" t="s">
        <v>4387</v>
      </c>
      <c r="D932" s="29">
        <v>369187104</v>
      </c>
      <c r="E932" s="31">
        <v>9.0957012176513707</v>
      </c>
    </row>
    <row r="933" spans="2:5" x14ac:dyDescent="0.2">
      <c r="B933" s="29" t="s">
        <v>4386</v>
      </c>
      <c r="C933" s="29" t="s">
        <v>4385</v>
      </c>
      <c r="D933" s="29">
        <v>369105440</v>
      </c>
      <c r="E933" s="31">
        <v>2.50198578834534</v>
      </c>
    </row>
    <row r="934" spans="2:5" x14ac:dyDescent="0.2">
      <c r="B934" s="29" t="s">
        <v>4384</v>
      </c>
      <c r="C934" s="29" t="s">
        <v>4383</v>
      </c>
      <c r="D934" s="29">
        <v>367005760</v>
      </c>
      <c r="E934" s="31">
        <v>9.6803016662597692</v>
      </c>
    </row>
    <row r="935" spans="2:5" x14ac:dyDescent="0.2">
      <c r="B935" s="29" t="s">
        <v>4382</v>
      </c>
      <c r="C935" s="29" t="s">
        <v>4381</v>
      </c>
      <c r="D935" s="29">
        <v>365527392</v>
      </c>
      <c r="E935" s="31">
        <v>3.9500000476837198</v>
      </c>
    </row>
    <row r="936" spans="2:5" x14ac:dyDescent="0.2">
      <c r="B936" s="29" t="s">
        <v>4380</v>
      </c>
      <c r="C936" s="29" t="s">
        <v>4379</v>
      </c>
      <c r="D936" s="29">
        <v>364464544</v>
      </c>
      <c r="E936" s="31">
        <v>7.03999996185303</v>
      </c>
    </row>
    <row r="937" spans="2:5" x14ac:dyDescent="0.2">
      <c r="B937" s="29" t="s">
        <v>4378</v>
      </c>
      <c r="C937" s="29" t="s">
        <v>4377</v>
      </c>
      <c r="D937" s="29">
        <v>363129280</v>
      </c>
      <c r="E937" s="31">
        <v>14.477495193481399</v>
      </c>
    </row>
    <row r="938" spans="2:5" x14ac:dyDescent="0.2">
      <c r="B938" s="29" t="s">
        <v>4376</v>
      </c>
      <c r="C938" s="29" t="s">
        <v>4375</v>
      </c>
      <c r="D938" s="29">
        <v>363010080</v>
      </c>
      <c r="E938" s="31">
        <v>3.2230393886566202</v>
      </c>
    </row>
    <row r="939" spans="2:5" x14ac:dyDescent="0.2">
      <c r="B939" s="29" t="s">
        <v>4374</v>
      </c>
      <c r="C939" s="29" t="s">
        <v>4373</v>
      </c>
      <c r="D939" s="29">
        <v>362444768</v>
      </c>
      <c r="E939" s="31">
        <v>38.616809844970703</v>
      </c>
    </row>
    <row r="940" spans="2:5" x14ac:dyDescent="0.2">
      <c r="B940" s="29" t="s">
        <v>4372</v>
      </c>
      <c r="C940" s="29" t="s">
        <v>4371</v>
      </c>
      <c r="D940" s="29">
        <v>361903680</v>
      </c>
      <c r="E940" s="31">
        <v>13.8599996566772</v>
      </c>
    </row>
    <row r="941" spans="2:5" x14ac:dyDescent="0.2">
      <c r="B941" s="29" t="s">
        <v>4370</v>
      </c>
      <c r="C941" s="29" t="s">
        <v>4369</v>
      </c>
      <c r="D941" s="29">
        <v>360034464</v>
      </c>
      <c r="E941" s="31">
        <v>2.8193409442901598</v>
      </c>
    </row>
    <row r="942" spans="2:5" x14ac:dyDescent="0.2">
      <c r="B942" s="29" t="s">
        <v>4368</v>
      </c>
      <c r="C942" s="29" t="s">
        <v>4367</v>
      </c>
      <c r="D942" s="29">
        <v>359601056</v>
      </c>
      <c r="E942" s="31">
        <v>10.439999580383301</v>
      </c>
    </row>
    <row r="943" spans="2:5" x14ac:dyDescent="0.2">
      <c r="B943" s="29" t="s">
        <v>4366</v>
      </c>
      <c r="C943" s="29" t="s">
        <v>4365</v>
      </c>
      <c r="D943" s="29">
        <v>359370880</v>
      </c>
      <c r="E943" s="31">
        <v>4.4699997901916504</v>
      </c>
    </row>
    <row r="944" spans="2:5" x14ac:dyDescent="0.2">
      <c r="B944" s="29" t="s">
        <v>4364</v>
      </c>
      <c r="C944" s="29" t="s">
        <v>4363</v>
      </c>
      <c r="D944" s="29">
        <v>357940416</v>
      </c>
      <c r="E944" s="31">
        <v>3.9266195297241202</v>
      </c>
    </row>
    <row r="945" spans="2:5" x14ac:dyDescent="0.2">
      <c r="B945" s="29" t="s">
        <v>4362</v>
      </c>
      <c r="C945" s="29" t="s">
        <v>4361</v>
      </c>
      <c r="D945" s="29">
        <v>354635424</v>
      </c>
      <c r="E945" s="31">
        <v>3.4800000190734899</v>
      </c>
    </row>
    <row r="946" spans="2:5" x14ac:dyDescent="0.2">
      <c r="B946" s="29" t="s">
        <v>4360</v>
      </c>
      <c r="C946" s="29" t="s">
        <v>4359</v>
      </c>
      <c r="D946" s="29">
        <v>354241024</v>
      </c>
      <c r="E946" s="31">
        <v>10.9899997711182</v>
      </c>
    </row>
    <row r="947" spans="2:5" x14ac:dyDescent="0.2">
      <c r="B947" s="29" t="s">
        <v>4358</v>
      </c>
      <c r="C947" s="29" t="s">
        <v>4357</v>
      </c>
      <c r="D947" s="29">
        <v>354167552</v>
      </c>
      <c r="E947" s="31">
        <v>1.3552430868148799</v>
      </c>
    </row>
    <row r="948" spans="2:5" x14ac:dyDescent="0.2">
      <c r="B948" s="29" t="s">
        <v>4356</v>
      </c>
      <c r="C948" s="29" t="s">
        <v>4355</v>
      </c>
      <c r="D948" s="29">
        <v>352965952</v>
      </c>
      <c r="E948" s="31">
        <v>7.9099998474121103</v>
      </c>
    </row>
    <row r="949" spans="2:5" x14ac:dyDescent="0.2">
      <c r="B949" s="29" t="s">
        <v>4354</v>
      </c>
      <c r="C949" s="29" t="s">
        <v>4353</v>
      </c>
      <c r="D949" s="29">
        <v>352367584</v>
      </c>
      <c r="E949" s="31">
        <v>9.3299999237060494</v>
      </c>
    </row>
    <row r="950" spans="2:5" x14ac:dyDescent="0.2">
      <c r="B950" s="29" t="s">
        <v>4352</v>
      </c>
      <c r="C950" s="29" t="s">
        <v>4351</v>
      </c>
      <c r="D950" s="29">
        <v>351902272</v>
      </c>
      <c r="E950" s="31">
        <v>0.52031654119491599</v>
      </c>
    </row>
    <row r="951" spans="2:5" x14ac:dyDescent="0.2">
      <c r="B951" s="29" t="s">
        <v>123</v>
      </c>
      <c r="C951" s="29" t="s">
        <v>4350</v>
      </c>
      <c r="D951" s="29">
        <v>351697824</v>
      </c>
      <c r="E951" s="31">
        <v>2.25</v>
      </c>
    </row>
    <row r="952" spans="2:5" x14ac:dyDescent="0.2">
      <c r="B952" s="29" t="s">
        <v>4349</v>
      </c>
      <c r="C952" s="29" t="s">
        <v>4348</v>
      </c>
      <c r="D952" s="29">
        <v>350600160</v>
      </c>
      <c r="E952" s="31">
        <v>3.03717112541199</v>
      </c>
    </row>
    <row r="953" spans="2:5" x14ac:dyDescent="0.2">
      <c r="B953" s="29" t="s">
        <v>4347</v>
      </c>
      <c r="C953" s="29" t="s">
        <v>4346</v>
      </c>
      <c r="D953" s="29">
        <v>349901952</v>
      </c>
      <c r="E953" s="31">
        <v>69.321441650390597</v>
      </c>
    </row>
    <row r="954" spans="2:5" x14ac:dyDescent="0.2">
      <c r="B954" s="29" t="s">
        <v>4345</v>
      </c>
      <c r="C954" s="29" t="s">
        <v>4344</v>
      </c>
      <c r="D954" s="29">
        <v>349036864</v>
      </c>
      <c r="E954" s="31">
        <v>8.8500003814697301</v>
      </c>
    </row>
    <row r="955" spans="2:5" x14ac:dyDescent="0.2">
      <c r="B955" s="29" t="s">
        <v>4343</v>
      </c>
      <c r="C955" s="29" t="s">
        <v>4342</v>
      </c>
      <c r="D955" s="29">
        <v>348442880</v>
      </c>
      <c r="E955" s="31">
        <v>1.2230823040008501</v>
      </c>
    </row>
    <row r="956" spans="2:5" x14ac:dyDescent="0.2">
      <c r="B956" s="29" t="s">
        <v>4341</v>
      </c>
      <c r="C956" s="29" t="s">
        <v>4340</v>
      </c>
      <c r="D956" s="29">
        <v>347982304</v>
      </c>
      <c r="E956" s="31">
        <v>6.5185532569885298</v>
      </c>
    </row>
    <row r="957" spans="2:5" x14ac:dyDescent="0.2">
      <c r="B957" s="29" t="s">
        <v>4339</v>
      </c>
      <c r="C957" s="29" t="s">
        <v>4338</v>
      </c>
      <c r="D957" s="29">
        <v>347513440</v>
      </c>
      <c r="E957" s="31">
        <v>13.9992055892944</v>
      </c>
    </row>
    <row r="958" spans="2:5" x14ac:dyDescent="0.2">
      <c r="B958" s="29" t="s">
        <v>271</v>
      </c>
      <c r="C958" s="29" t="s">
        <v>4337</v>
      </c>
      <c r="D958" s="29">
        <v>344550048</v>
      </c>
      <c r="E958" s="31">
        <v>4.6900000572204599</v>
      </c>
    </row>
    <row r="959" spans="2:5" x14ac:dyDescent="0.2">
      <c r="B959" s="29" t="s">
        <v>4336</v>
      </c>
      <c r="C959" s="29" t="s">
        <v>4335</v>
      </c>
      <c r="D959" s="29">
        <v>342977632</v>
      </c>
      <c r="E959" s="31">
        <v>9.5699996948242205</v>
      </c>
    </row>
    <row r="960" spans="2:5" x14ac:dyDescent="0.2">
      <c r="B960" s="29" t="s">
        <v>4334</v>
      </c>
      <c r="C960" s="29" t="s">
        <v>4333</v>
      </c>
      <c r="D960" s="29">
        <v>342708512</v>
      </c>
      <c r="E960" s="31">
        <v>19.061149597168001</v>
      </c>
    </row>
    <row r="961" spans="2:5" x14ac:dyDescent="0.2">
      <c r="B961" s="29" t="s">
        <v>4332</v>
      </c>
      <c r="C961" s="29" t="s">
        <v>4331</v>
      </c>
      <c r="D961" s="29">
        <v>341055360</v>
      </c>
      <c r="E961" s="31">
        <v>17.0174751281738</v>
      </c>
    </row>
    <row r="962" spans="2:5" x14ac:dyDescent="0.2">
      <c r="B962" s="29" t="s">
        <v>4330</v>
      </c>
      <c r="C962" s="29" t="s">
        <v>4329</v>
      </c>
      <c r="D962" s="29">
        <v>340613952</v>
      </c>
      <c r="E962" s="31">
        <v>54.275474548339801</v>
      </c>
    </row>
    <row r="963" spans="2:5" x14ac:dyDescent="0.2">
      <c r="B963" s="29" t="s">
        <v>4328</v>
      </c>
      <c r="C963" s="29" t="s">
        <v>4327</v>
      </c>
      <c r="D963" s="29">
        <v>339354400</v>
      </c>
      <c r="E963" s="31">
        <v>10.5829820632935</v>
      </c>
    </row>
    <row r="964" spans="2:5" x14ac:dyDescent="0.2">
      <c r="B964" s="29" t="s">
        <v>4326</v>
      </c>
      <c r="C964" s="29" t="s">
        <v>4325</v>
      </c>
      <c r="D964" s="29">
        <v>339129792</v>
      </c>
      <c r="E964" s="31">
        <v>15.6599998474121</v>
      </c>
    </row>
    <row r="965" spans="2:5" x14ac:dyDescent="0.2">
      <c r="B965" s="29" t="s">
        <v>4324</v>
      </c>
      <c r="C965" s="29" t="s">
        <v>4323</v>
      </c>
      <c r="D965" s="29">
        <v>338365024</v>
      </c>
      <c r="E965" s="31">
        <v>28.3219909667969</v>
      </c>
    </row>
    <row r="966" spans="2:5" x14ac:dyDescent="0.2">
      <c r="B966" s="29" t="s">
        <v>4322</v>
      </c>
      <c r="C966" s="29" t="s">
        <v>4321</v>
      </c>
      <c r="D966" s="29">
        <v>338095520</v>
      </c>
      <c r="E966" s="31">
        <v>6.6999998092651403</v>
      </c>
    </row>
    <row r="967" spans="2:5" x14ac:dyDescent="0.2">
      <c r="B967" s="29" t="s">
        <v>4320</v>
      </c>
      <c r="C967" s="29" t="s">
        <v>4319</v>
      </c>
      <c r="D967" s="29">
        <v>337975104</v>
      </c>
      <c r="E967" s="31">
        <v>6.5500001907348597</v>
      </c>
    </row>
    <row r="968" spans="2:5" x14ac:dyDescent="0.2">
      <c r="B968" s="29" t="s">
        <v>4318</v>
      </c>
      <c r="C968" s="29" t="s">
        <v>4317</v>
      </c>
      <c r="D968" s="29">
        <v>337938752</v>
      </c>
      <c r="E968" s="31">
        <v>4.8953733444213903</v>
      </c>
    </row>
    <row r="969" spans="2:5" x14ac:dyDescent="0.2">
      <c r="B969" s="29" t="s">
        <v>4316</v>
      </c>
      <c r="C969" s="29" t="s">
        <v>4315</v>
      </c>
      <c r="D969" s="29">
        <v>337675424</v>
      </c>
      <c r="E969" s="31">
        <v>0.34424963593482999</v>
      </c>
    </row>
    <row r="970" spans="2:5" x14ac:dyDescent="0.2">
      <c r="B970" s="29" t="s">
        <v>4314</v>
      </c>
      <c r="C970" s="29" t="s">
        <v>4313</v>
      </c>
      <c r="D970" s="29">
        <v>335919296</v>
      </c>
      <c r="E970" s="31">
        <v>56.554069519042997</v>
      </c>
    </row>
    <row r="971" spans="2:5" x14ac:dyDescent="0.2">
      <c r="B971" s="29" t="s">
        <v>4312</v>
      </c>
      <c r="C971" s="29" t="s">
        <v>4311</v>
      </c>
      <c r="D971" s="29">
        <v>334160416</v>
      </c>
      <c r="E971" s="31">
        <v>37.192951202392599</v>
      </c>
    </row>
    <row r="972" spans="2:5" x14ac:dyDescent="0.2">
      <c r="B972" s="29" t="s">
        <v>4310</v>
      </c>
      <c r="C972" s="29" t="s">
        <v>4309</v>
      </c>
      <c r="D972" s="29">
        <v>333756992</v>
      </c>
      <c r="E972" s="31">
        <v>5.9200000762939498</v>
      </c>
    </row>
    <row r="973" spans="2:5" x14ac:dyDescent="0.2">
      <c r="B973" s="29" t="s">
        <v>267</v>
      </c>
      <c r="C973" s="29" t="s">
        <v>4308</v>
      </c>
      <c r="D973" s="29">
        <v>333437856</v>
      </c>
      <c r="E973" s="31">
        <v>11.6099996566772</v>
      </c>
    </row>
    <row r="974" spans="2:5" x14ac:dyDescent="0.2">
      <c r="B974" s="29" t="s">
        <v>4307</v>
      </c>
      <c r="C974" s="29" t="s">
        <v>4306</v>
      </c>
      <c r="D974" s="29">
        <v>332781824</v>
      </c>
      <c r="E974" s="31">
        <v>5.2886066436767596</v>
      </c>
    </row>
    <row r="975" spans="2:5" x14ac:dyDescent="0.2">
      <c r="B975" s="29" t="s">
        <v>4305</v>
      </c>
      <c r="C975" s="29" t="s">
        <v>4304</v>
      </c>
      <c r="D975" s="29">
        <v>332679264</v>
      </c>
      <c r="E975" s="31">
        <v>3.72231864929199</v>
      </c>
    </row>
    <row r="976" spans="2:5" x14ac:dyDescent="0.2">
      <c r="B976" s="29" t="s">
        <v>243</v>
      </c>
      <c r="C976" s="29" t="s">
        <v>4303</v>
      </c>
      <c r="D976" s="29">
        <v>332259520</v>
      </c>
      <c r="E976" s="31">
        <v>4.7199997901916504</v>
      </c>
    </row>
    <row r="977" spans="2:5" x14ac:dyDescent="0.2">
      <c r="B977" s="29" t="s">
        <v>253</v>
      </c>
      <c r="C977" s="29" t="s">
        <v>4302</v>
      </c>
      <c r="D977" s="29">
        <v>330379296</v>
      </c>
      <c r="E977" s="31">
        <v>0.68500006198883101</v>
      </c>
    </row>
    <row r="978" spans="2:5" x14ac:dyDescent="0.2">
      <c r="B978" s="29" t="s">
        <v>4301</v>
      </c>
      <c r="C978" s="29" t="s">
        <v>4300</v>
      </c>
      <c r="D978" s="29">
        <v>329196448</v>
      </c>
      <c r="E978" s="31">
        <v>7.1399998664856001</v>
      </c>
    </row>
    <row r="979" spans="2:5" x14ac:dyDescent="0.2">
      <c r="B979" s="29" t="s">
        <v>4299</v>
      </c>
      <c r="C979" s="29" t="s">
        <v>4298</v>
      </c>
      <c r="D979" s="29">
        <v>326915744</v>
      </c>
      <c r="E979" s="31">
        <v>26.806989669799801</v>
      </c>
    </row>
    <row r="980" spans="2:5" x14ac:dyDescent="0.2">
      <c r="B980" s="29" t="s">
        <v>259</v>
      </c>
      <c r="C980" s="29" t="s">
        <v>4297</v>
      </c>
      <c r="D980" s="29">
        <v>326334272</v>
      </c>
      <c r="E980" s="31">
        <v>3.4800000190734899</v>
      </c>
    </row>
    <row r="981" spans="2:5" x14ac:dyDescent="0.2">
      <c r="B981" s="29" t="s">
        <v>4296</v>
      </c>
      <c r="C981" s="29" t="s">
        <v>4295</v>
      </c>
      <c r="D981" s="29">
        <v>326274528</v>
      </c>
      <c r="E981" s="31">
        <v>0.84929603338241599</v>
      </c>
    </row>
    <row r="982" spans="2:5" x14ac:dyDescent="0.2">
      <c r="B982" s="29" t="s">
        <v>4294</v>
      </c>
      <c r="C982" s="29" t="s">
        <v>4293</v>
      </c>
      <c r="D982" s="29">
        <v>325715840</v>
      </c>
      <c r="E982" s="31">
        <v>25.669612884521499</v>
      </c>
    </row>
    <row r="983" spans="2:5" x14ac:dyDescent="0.2">
      <c r="B983" s="29" t="s">
        <v>4292</v>
      </c>
      <c r="C983" s="29" t="s">
        <v>4291</v>
      </c>
      <c r="D983" s="29">
        <v>324058400</v>
      </c>
      <c r="E983" s="31">
        <v>2.3599998950958301</v>
      </c>
    </row>
    <row r="984" spans="2:5" x14ac:dyDescent="0.2">
      <c r="B984" s="29" t="s">
        <v>4290</v>
      </c>
      <c r="C984" s="29" t="s">
        <v>4289</v>
      </c>
      <c r="D984" s="29">
        <v>324040128</v>
      </c>
      <c r="E984" s="31">
        <v>22.427036285400401</v>
      </c>
    </row>
    <row r="985" spans="2:5" x14ac:dyDescent="0.2">
      <c r="B985" s="29" t="s">
        <v>4288</v>
      </c>
      <c r="C985" s="29" t="s">
        <v>4287</v>
      </c>
      <c r="D985" s="29">
        <v>322133920</v>
      </c>
      <c r="E985" s="31">
        <v>1.48433530330658</v>
      </c>
    </row>
    <row r="986" spans="2:5" x14ac:dyDescent="0.2">
      <c r="B986" s="29" t="s">
        <v>4286</v>
      </c>
      <c r="C986" s="29" t="s">
        <v>4285</v>
      </c>
      <c r="D986" s="29">
        <v>321685408</v>
      </c>
      <c r="E986" s="31">
        <v>48.911628723144503</v>
      </c>
    </row>
    <row r="987" spans="2:5" x14ac:dyDescent="0.2">
      <c r="B987" s="29" t="s">
        <v>4284</v>
      </c>
      <c r="C987" s="29" t="s">
        <v>4283</v>
      </c>
      <c r="D987" s="29">
        <v>321653504</v>
      </c>
      <c r="E987" s="31">
        <v>2.7000000476837198</v>
      </c>
    </row>
    <row r="988" spans="2:5" x14ac:dyDescent="0.2">
      <c r="B988" s="29" t="s">
        <v>4282</v>
      </c>
      <c r="C988" s="29" t="s">
        <v>4281</v>
      </c>
      <c r="D988" s="29">
        <v>321575200</v>
      </c>
      <c r="E988" s="31">
        <v>9.1300001144409197</v>
      </c>
    </row>
    <row r="989" spans="2:5" x14ac:dyDescent="0.2">
      <c r="B989" s="29" t="s">
        <v>4280</v>
      </c>
      <c r="C989" s="29" t="s">
        <v>4279</v>
      </c>
      <c r="D989" s="29">
        <v>321142272</v>
      </c>
      <c r="E989" s="31">
        <v>2.8399999141693102</v>
      </c>
    </row>
    <row r="990" spans="2:5" x14ac:dyDescent="0.2">
      <c r="B990" s="29" t="s">
        <v>4278</v>
      </c>
      <c r="C990" s="29" t="s">
        <v>4277</v>
      </c>
      <c r="D990" s="29">
        <v>319190528</v>
      </c>
      <c r="E990" s="31">
        <v>0.32361099123954801</v>
      </c>
    </row>
    <row r="991" spans="2:5" x14ac:dyDescent="0.2">
      <c r="B991" s="29" t="s">
        <v>4276</v>
      </c>
      <c r="C991" s="29" t="s">
        <v>4275</v>
      </c>
      <c r="D991" s="29">
        <v>318013792</v>
      </c>
      <c r="E991" s="31">
        <v>19.159999847412099</v>
      </c>
    </row>
    <row r="992" spans="2:5" x14ac:dyDescent="0.2">
      <c r="B992" s="29" t="s">
        <v>4274</v>
      </c>
      <c r="C992" s="29" t="s">
        <v>4273</v>
      </c>
      <c r="D992" s="29">
        <v>317434240</v>
      </c>
      <c r="E992" s="31">
        <v>13.420000076293899</v>
      </c>
    </row>
    <row r="993" spans="2:5" x14ac:dyDescent="0.2">
      <c r="B993" s="29" t="s">
        <v>4272</v>
      </c>
      <c r="C993" s="29" t="s">
        <v>4271</v>
      </c>
      <c r="D993" s="29">
        <v>317017440</v>
      </c>
      <c r="E993" s="31">
        <v>11.1099996566772</v>
      </c>
    </row>
    <row r="994" spans="2:5" x14ac:dyDescent="0.2">
      <c r="B994" s="29" t="s">
        <v>4270</v>
      </c>
      <c r="C994" s="29" t="s">
        <v>4269</v>
      </c>
      <c r="D994" s="29">
        <v>316737216</v>
      </c>
      <c r="E994" s="31">
        <v>7.4200000762939498</v>
      </c>
    </row>
    <row r="995" spans="2:5" x14ac:dyDescent="0.2">
      <c r="B995" s="29" t="s">
        <v>4268</v>
      </c>
      <c r="C995" s="29" t="s">
        <v>4267</v>
      </c>
      <c r="D995" s="29">
        <v>316310752</v>
      </c>
      <c r="E995" s="31">
        <v>2.0892970561981201</v>
      </c>
    </row>
    <row r="996" spans="2:5" x14ac:dyDescent="0.2">
      <c r="B996" s="29" t="s">
        <v>230</v>
      </c>
      <c r="C996" s="29" t="s">
        <v>4266</v>
      </c>
      <c r="D996" s="29">
        <v>315637568</v>
      </c>
      <c r="E996" s="31">
        <v>0.185606509447098</v>
      </c>
    </row>
    <row r="997" spans="2:5" x14ac:dyDescent="0.2">
      <c r="B997" s="29" t="s">
        <v>4265</v>
      </c>
      <c r="C997" s="29" t="s">
        <v>4264</v>
      </c>
      <c r="D997" s="29">
        <v>314642784</v>
      </c>
      <c r="E997" s="31">
        <v>2.2621104717254599</v>
      </c>
    </row>
    <row r="998" spans="2:5" x14ac:dyDescent="0.2">
      <c r="B998" s="29" t="s">
        <v>4263</v>
      </c>
      <c r="C998" s="29" t="s">
        <v>4262</v>
      </c>
      <c r="D998" s="29">
        <v>314591552</v>
      </c>
      <c r="E998" s="31">
        <v>0.76606035232543901</v>
      </c>
    </row>
    <row r="999" spans="2:5" x14ac:dyDescent="0.2">
      <c r="B999" s="29" t="s">
        <v>4261</v>
      </c>
      <c r="C999" s="29" t="s">
        <v>4260</v>
      </c>
      <c r="D999" s="29">
        <v>314238752</v>
      </c>
      <c r="E999" s="31">
        <v>0.70027476549148604</v>
      </c>
    </row>
    <row r="1000" spans="2:5" x14ac:dyDescent="0.2">
      <c r="B1000" s="29" t="s">
        <v>4259</v>
      </c>
      <c r="C1000" s="29" t="s">
        <v>4258</v>
      </c>
      <c r="D1000" s="29">
        <v>314181824</v>
      </c>
      <c r="E1000" s="31">
        <v>10.762509346008301</v>
      </c>
    </row>
    <row r="1001" spans="2:5" x14ac:dyDescent="0.2">
      <c r="B1001" s="29" t="s">
        <v>4257</v>
      </c>
      <c r="C1001" s="29" t="s">
        <v>4256</v>
      </c>
      <c r="D1001" s="29">
        <v>313593088</v>
      </c>
      <c r="E1001" s="31">
        <v>1.5130863189697299</v>
      </c>
    </row>
    <row r="1002" spans="2:5" x14ac:dyDescent="0.2">
      <c r="B1002" s="29" t="s">
        <v>261</v>
      </c>
      <c r="C1002" s="29" t="s">
        <v>4255</v>
      </c>
      <c r="D1002" s="29">
        <v>313003936</v>
      </c>
      <c r="E1002" s="31">
        <v>3.2999999523162802</v>
      </c>
    </row>
    <row r="1003" spans="2:5" x14ac:dyDescent="0.2">
      <c r="B1003" s="29" t="s">
        <v>4254</v>
      </c>
      <c r="C1003" s="29" t="s">
        <v>4253</v>
      </c>
      <c r="D1003" s="29">
        <v>312326624</v>
      </c>
      <c r="E1003" s="31">
        <v>10.033057212829601</v>
      </c>
    </row>
    <row r="1004" spans="2:5" x14ac:dyDescent="0.2">
      <c r="B1004" s="29" t="s">
        <v>4252</v>
      </c>
      <c r="C1004" s="29" t="s">
        <v>4251</v>
      </c>
      <c r="D1004" s="29">
        <v>310987200</v>
      </c>
      <c r="E1004" s="31">
        <v>10.2600002288818</v>
      </c>
    </row>
    <row r="1005" spans="2:5" x14ac:dyDescent="0.2">
      <c r="B1005" s="29" t="s">
        <v>4250</v>
      </c>
      <c r="C1005" s="29" t="s">
        <v>4249</v>
      </c>
      <c r="D1005" s="29">
        <v>310411648</v>
      </c>
      <c r="E1005" s="31">
        <v>13.25</v>
      </c>
    </row>
    <row r="1006" spans="2:5" x14ac:dyDescent="0.2">
      <c r="B1006" s="29" t="s">
        <v>4248</v>
      </c>
      <c r="C1006" s="29" t="s">
        <v>4247</v>
      </c>
      <c r="D1006" s="29">
        <v>310087488</v>
      </c>
      <c r="E1006" s="31">
        <v>14.9799995422363</v>
      </c>
    </row>
    <row r="1007" spans="2:5" x14ac:dyDescent="0.2">
      <c r="B1007" s="29" t="s">
        <v>4246</v>
      </c>
      <c r="C1007" s="29" t="s">
        <v>4245</v>
      </c>
      <c r="D1007" s="29">
        <v>309872384</v>
      </c>
      <c r="E1007" s="31">
        <v>0.44999998807907099</v>
      </c>
    </row>
    <row r="1008" spans="2:5" x14ac:dyDescent="0.2">
      <c r="B1008" s="29" t="s">
        <v>4244</v>
      </c>
      <c r="C1008" s="29" t="s">
        <v>4243</v>
      </c>
      <c r="D1008" s="29">
        <v>309267808</v>
      </c>
      <c r="E1008" s="31">
        <v>30.926780700683601</v>
      </c>
    </row>
    <row r="1009" spans="2:5" x14ac:dyDescent="0.2">
      <c r="B1009" s="29" t="s">
        <v>4242</v>
      </c>
      <c r="C1009" s="29" t="s">
        <v>4241</v>
      </c>
      <c r="D1009" s="29">
        <v>306370368</v>
      </c>
      <c r="E1009" s="31">
        <v>6.4499025344848597</v>
      </c>
    </row>
    <row r="1010" spans="2:5" x14ac:dyDescent="0.2">
      <c r="B1010" s="29" t="s">
        <v>4240</v>
      </c>
      <c r="C1010" s="29" t="s">
        <v>4239</v>
      </c>
      <c r="D1010" s="29">
        <v>305978016</v>
      </c>
      <c r="E1010" s="31">
        <v>43.75</v>
      </c>
    </row>
    <row r="1011" spans="2:5" x14ac:dyDescent="0.2">
      <c r="B1011" s="29" t="s">
        <v>4238</v>
      </c>
      <c r="C1011" s="29" t="s">
        <v>4237</v>
      </c>
      <c r="D1011" s="29">
        <v>305461664</v>
      </c>
      <c r="E1011" s="31">
        <v>72.401435852050795</v>
      </c>
    </row>
    <row r="1012" spans="2:5" x14ac:dyDescent="0.2">
      <c r="B1012" s="29" t="s">
        <v>4236</v>
      </c>
      <c r="C1012" s="29" t="s">
        <v>4235</v>
      </c>
      <c r="D1012" s="29">
        <v>305247808</v>
      </c>
      <c r="E1012" s="31">
        <v>13.710000038146999</v>
      </c>
    </row>
    <row r="1013" spans="2:5" x14ac:dyDescent="0.2">
      <c r="B1013" s="29" t="s">
        <v>4234</v>
      </c>
      <c r="C1013" s="29" t="s">
        <v>4233</v>
      </c>
      <c r="D1013" s="29">
        <v>304841760</v>
      </c>
      <c r="E1013" s="31">
        <v>8.6400003433227504</v>
      </c>
    </row>
    <row r="1014" spans="2:5" x14ac:dyDescent="0.2">
      <c r="B1014" s="29" t="s">
        <v>4232</v>
      </c>
      <c r="C1014" s="29" t="s">
        <v>4231</v>
      </c>
      <c r="D1014" s="29">
        <v>303934240</v>
      </c>
      <c r="E1014" s="31">
        <v>8.6499996185302699</v>
      </c>
    </row>
    <row r="1015" spans="2:5" x14ac:dyDescent="0.2">
      <c r="B1015" s="29" t="s">
        <v>4230</v>
      </c>
      <c r="C1015" s="29" t="s">
        <v>4229</v>
      </c>
      <c r="D1015" s="29">
        <v>302579744</v>
      </c>
      <c r="E1015" s="31">
        <v>15.419750213623001</v>
      </c>
    </row>
    <row r="1016" spans="2:5" x14ac:dyDescent="0.2">
      <c r="B1016" s="29" t="s">
        <v>4228</v>
      </c>
      <c r="C1016" s="29" t="s">
        <v>4227</v>
      </c>
      <c r="D1016" s="29">
        <v>302162432</v>
      </c>
      <c r="E1016" s="31">
        <v>0.57423228025436401</v>
      </c>
    </row>
    <row r="1017" spans="2:5" x14ac:dyDescent="0.2">
      <c r="B1017" s="29" t="s">
        <v>4226</v>
      </c>
      <c r="C1017" s="29" t="s">
        <v>4225</v>
      </c>
      <c r="D1017" s="29">
        <v>301159232</v>
      </c>
      <c r="E1017" s="31">
        <v>28.3219909667969</v>
      </c>
    </row>
    <row r="1018" spans="2:5" x14ac:dyDescent="0.2">
      <c r="B1018" s="29" t="s">
        <v>4224</v>
      </c>
      <c r="C1018" s="29" t="s">
        <v>4223</v>
      </c>
      <c r="D1018" s="29">
        <v>300524800</v>
      </c>
      <c r="E1018" s="31">
        <v>12.8429412841797</v>
      </c>
    </row>
    <row r="1019" spans="2:5" x14ac:dyDescent="0.2">
      <c r="B1019" s="29" t="s">
        <v>4222</v>
      </c>
      <c r="C1019" s="29" t="s">
        <v>4221</v>
      </c>
      <c r="D1019" s="29">
        <v>299404256</v>
      </c>
      <c r="E1019" s="31">
        <v>0.185662716627121</v>
      </c>
    </row>
    <row r="1020" spans="2:5" x14ac:dyDescent="0.2">
      <c r="B1020" s="29" t="s">
        <v>4220</v>
      </c>
      <c r="C1020" s="29" t="s">
        <v>4219</v>
      </c>
      <c r="D1020" s="29">
        <v>298363200</v>
      </c>
      <c r="E1020" s="31">
        <v>8.4693260192871094</v>
      </c>
    </row>
    <row r="1021" spans="2:5" x14ac:dyDescent="0.2">
      <c r="B1021" s="29" t="s">
        <v>4218</v>
      </c>
      <c r="C1021" s="29" t="s">
        <v>4217</v>
      </c>
      <c r="D1021" s="29">
        <v>296924288</v>
      </c>
      <c r="E1021" s="31">
        <v>13.6300001144409</v>
      </c>
    </row>
    <row r="1022" spans="2:5" x14ac:dyDescent="0.2">
      <c r="B1022" s="29" t="s">
        <v>4216</v>
      </c>
      <c r="C1022" s="29" t="s">
        <v>4215</v>
      </c>
      <c r="D1022" s="29">
        <v>296365280</v>
      </c>
      <c r="E1022" s="31">
        <v>19.549472808837901</v>
      </c>
    </row>
    <row r="1023" spans="2:5" x14ac:dyDescent="0.2">
      <c r="B1023" s="29" t="s">
        <v>4214</v>
      </c>
      <c r="C1023" s="29" t="s">
        <v>4213</v>
      </c>
      <c r="D1023" s="29">
        <v>295326080</v>
      </c>
      <c r="E1023" s="31">
        <v>17.667528152465799</v>
      </c>
    </row>
    <row r="1024" spans="2:5" x14ac:dyDescent="0.2">
      <c r="B1024" s="29" t="s">
        <v>4212</v>
      </c>
      <c r="C1024" s="29" t="s">
        <v>4211</v>
      </c>
      <c r="D1024" s="29">
        <v>295137856</v>
      </c>
      <c r="E1024" s="31">
        <v>33.491878509521499</v>
      </c>
    </row>
    <row r="1025" spans="2:5" x14ac:dyDescent="0.2">
      <c r="B1025" s="29" t="s">
        <v>4210</v>
      </c>
      <c r="C1025" s="29" t="s">
        <v>4209</v>
      </c>
      <c r="D1025" s="29">
        <v>294959424</v>
      </c>
      <c r="E1025" s="31">
        <v>13.210000038146999</v>
      </c>
    </row>
    <row r="1026" spans="2:5" x14ac:dyDescent="0.2">
      <c r="B1026" s="29" t="s">
        <v>4208</v>
      </c>
      <c r="C1026" s="29" t="s">
        <v>4207</v>
      </c>
      <c r="D1026" s="29">
        <v>293870208</v>
      </c>
      <c r="E1026" s="31">
        <v>12.819999694824199</v>
      </c>
    </row>
    <row r="1027" spans="2:5" x14ac:dyDescent="0.2">
      <c r="B1027" s="29" t="s">
        <v>4206</v>
      </c>
      <c r="C1027" s="29" t="s">
        <v>4205</v>
      </c>
      <c r="D1027" s="29">
        <v>293268160</v>
      </c>
      <c r="E1027" s="31">
        <v>3.9194984436035201</v>
      </c>
    </row>
    <row r="1028" spans="2:5" x14ac:dyDescent="0.2">
      <c r="B1028" s="29" t="s">
        <v>4204</v>
      </c>
      <c r="C1028" s="29" t="s">
        <v>4203</v>
      </c>
      <c r="D1028" s="29">
        <v>291012672</v>
      </c>
      <c r="E1028" s="31">
        <v>39.965476989746101</v>
      </c>
    </row>
    <row r="1029" spans="2:5" x14ac:dyDescent="0.2">
      <c r="B1029" s="29" t="s">
        <v>4202</v>
      </c>
      <c r="C1029" s="29" t="s">
        <v>4201</v>
      </c>
      <c r="D1029" s="29">
        <v>289753536</v>
      </c>
      <c r="E1029" s="31">
        <v>1.1049509048461901</v>
      </c>
    </row>
    <row r="1030" spans="2:5" x14ac:dyDescent="0.2">
      <c r="B1030" s="29" t="s">
        <v>4200</v>
      </c>
      <c r="C1030" s="29" t="s">
        <v>4199</v>
      </c>
      <c r="D1030" s="29">
        <v>289069664</v>
      </c>
      <c r="E1030" s="31">
        <v>1.3661028146743801</v>
      </c>
    </row>
    <row r="1031" spans="2:5" x14ac:dyDescent="0.2">
      <c r="B1031" s="29" t="s">
        <v>4198</v>
      </c>
      <c r="C1031" s="29" t="s">
        <v>4197</v>
      </c>
      <c r="D1031" s="29">
        <v>287977504</v>
      </c>
      <c r="E1031" s="31">
        <v>4.5061831474304199</v>
      </c>
    </row>
    <row r="1032" spans="2:5" x14ac:dyDescent="0.2">
      <c r="B1032" s="29" t="s">
        <v>4196</v>
      </c>
      <c r="C1032" s="29" t="s">
        <v>4195</v>
      </c>
      <c r="D1032" s="29">
        <v>286128992</v>
      </c>
      <c r="E1032" s="31">
        <v>25.2600002288818</v>
      </c>
    </row>
    <row r="1033" spans="2:5" x14ac:dyDescent="0.2">
      <c r="B1033" s="29" t="s">
        <v>4194</v>
      </c>
      <c r="C1033" s="29" t="s">
        <v>4193</v>
      </c>
      <c r="D1033" s="29">
        <v>285601280</v>
      </c>
      <c r="E1033" s="31">
        <v>22.7362976074219</v>
      </c>
    </row>
    <row r="1034" spans="2:5" x14ac:dyDescent="0.2">
      <c r="B1034" s="29" t="s">
        <v>4192</v>
      </c>
      <c r="C1034" s="29" t="s">
        <v>4191</v>
      </c>
      <c r="D1034" s="29">
        <v>284176288</v>
      </c>
      <c r="E1034" s="31">
        <v>1.8162038326263401</v>
      </c>
    </row>
    <row r="1035" spans="2:5" x14ac:dyDescent="0.2">
      <c r="B1035" s="29" t="s">
        <v>4190</v>
      </c>
      <c r="C1035" s="29" t="s">
        <v>4189</v>
      </c>
      <c r="D1035" s="29">
        <v>283213504</v>
      </c>
      <c r="E1035" s="31">
        <v>3.9891204833984402</v>
      </c>
    </row>
    <row r="1036" spans="2:5" x14ac:dyDescent="0.2">
      <c r="B1036" s="29" t="s">
        <v>4188</v>
      </c>
      <c r="C1036" s="29" t="s">
        <v>4187</v>
      </c>
      <c r="D1036" s="29">
        <v>282702880</v>
      </c>
      <c r="E1036" s="31">
        <v>15.869305610656699</v>
      </c>
    </row>
    <row r="1037" spans="2:5" x14ac:dyDescent="0.2">
      <c r="B1037" s="29" t="s">
        <v>4186</v>
      </c>
      <c r="C1037" s="29" t="s">
        <v>4185</v>
      </c>
      <c r="D1037" s="29">
        <v>282572800</v>
      </c>
      <c r="E1037" s="31">
        <v>4.3664565086364702</v>
      </c>
    </row>
    <row r="1038" spans="2:5" x14ac:dyDescent="0.2">
      <c r="B1038" s="29" t="s">
        <v>4184</v>
      </c>
      <c r="C1038" s="29" t="s">
        <v>4183</v>
      </c>
      <c r="D1038" s="29">
        <v>282480224</v>
      </c>
      <c r="E1038" s="31">
        <v>8.1599998474121094</v>
      </c>
    </row>
    <row r="1039" spans="2:5" x14ac:dyDescent="0.2">
      <c r="B1039" s="29" t="s">
        <v>4182</v>
      </c>
      <c r="C1039" s="29" t="s">
        <v>4181</v>
      </c>
      <c r="D1039" s="29">
        <v>281897440</v>
      </c>
      <c r="E1039" s="31">
        <v>18.032943725585898</v>
      </c>
    </row>
    <row r="1040" spans="2:5" x14ac:dyDescent="0.2">
      <c r="B1040" s="29" t="s">
        <v>4180</v>
      </c>
      <c r="C1040" s="29" t="s">
        <v>4179</v>
      </c>
      <c r="D1040" s="29">
        <v>281887264</v>
      </c>
      <c r="E1040" s="31">
        <v>0.60018628835678101</v>
      </c>
    </row>
    <row r="1041" spans="2:5" x14ac:dyDescent="0.2">
      <c r="B1041" s="29" t="s">
        <v>4178</v>
      </c>
      <c r="C1041" s="29" t="s">
        <v>4177</v>
      </c>
      <c r="D1041" s="29">
        <v>281164192</v>
      </c>
      <c r="E1041" s="31">
        <v>8.6746931076049805</v>
      </c>
    </row>
    <row r="1042" spans="2:5" x14ac:dyDescent="0.2">
      <c r="B1042" s="29" t="s">
        <v>4176</v>
      </c>
      <c r="C1042" s="29" t="s">
        <v>4175</v>
      </c>
      <c r="D1042" s="29">
        <v>279951200</v>
      </c>
      <c r="E1042" s="31">
        <v>14.743844032287599</v>
      </c>
    </row>
    <row r="1043" spans="2:5" x14ac:dyDescent="0.2">
      <c r="B1043" s="29" t="s">
        <v>4174</v>
      </c>
      <c r="C1043" s="29" t="s">
        <v>4173</v>
      </c>
      <c r="D1043" s="29">
        <v>277342880</v>
      </c>
      <c r="E1043" s="31">
        <v>1.3448170423507699</v>
      </c>
    </row>
    <row r="1044" spans="2:5" x14ac:dyDescent="0.2">
      <c r="B1044" s="29" t="s">
        <v>4172</v>
      </c>
      <c r="C1044" s="29" t="s">
        <v>4171</v>
      </c>
      <c r="D1044" s="29">
        <v>276273600</v>
      </c>
      <c r="E1044" s="31">
        <v>30.749589920043899</v>
      </c>
    </row>
    <row r="1045" spans="2:5" x14ac:dyDescent="0.2">
      <c r="B1045" s="29" t="s">
        <v>4170</v>
      </c>
      <c r="C1045" s="29" t="s">
        <v>4169</v>
      </c>
      <c r="D1045" s="29">
        <v>276016736</v>
      </c>
      <c r="E1045" s="31">
        <v>16.903284072876001</v>
      </c>
    </row>
    <row r="1046" spans="2:5" x14ac:dyDescent="0.2">
      <c r="B1046" s="29" t="s">
        <v>4168</v>
      </c>
      <c r="C1046" s="29" t="s">
        <v>4167</v>
      </c>
      <c r="D1046" s="29">
        <v>273979392</v>
      </c>
      <c r="E1046" s="31">
        <v>3.2098376750946001</v>
      </c>
    </row>
    <row r="1047" spans="2:5" x14ac:dyDescent="0.2">
      <c r="B1047" s="29" t="s">
        <v>4166</v>
      </c>
      <c r="C1047" s="29" t="s">
        <v>4165</v>
      </c>
      <c r="D1047" s="29">
        <v>272205728</v>
      </c>
      <c r="E1047" s="31">
        <v>5.8400001525878897</v>
      </c>
    </row>
    <row r="1048" spans="2:5" x14ac:dyDescent="0.2">
      <c r="B1048" s="29" t="s">
        <v>4164</v>
      </c>
      <c r="C1048" s="29" t="s">
        <v>4163</v>
      </c>
      <c r="D1048" s="29">
        <v>272053440</v>
      </c>
      <c r="E1048" s="31">
        <v>4.6961874961853001</v>
      </c>
    </row>
    <row r="1049" spans="2:5" x14ac:dyDescent="0.2">
      <c r="B1049" s="29" t="s">
        <v>4162</v>
      </c>
      <c r="C1049" s="29" t="s">
        <v>4161</v>
      </c>
      <c r="D1049" s="29">
        <v>271273120</v>
      </c>
      <c r="E1049" s="31">
        <v>14.475684165954601</v>
      </c>
    </row>
    <row r="1050" spans="2:5" x14ac:dyDescent="0.2">
      <c r="B1050" s="29" t="s">
        <v>4160</v>
      </c>
      <c r="C1050" s="29" t="s">
        <v>4159</v>
      </c>
      <c r="D1050" s="29">
        <v>269805312</v>
      </c>
      <c r="E1050" s="31">
        <v>2.0474181175231898</v>
      </c>
    </row>
    <row r="1051" spans="2:5" x14ac:dyDescent="0.2">
      <c r="B1051" s="29" t="s">
        <v>4158</v>
      </c>
      <c r="C1051" s="29" t="s">
        <v>4157</v>
      </c>
      <c r="D1051" s="29">
        <v>269344320</v>
      </c>
      <c r="E1051" s="31">
        <v>2.4412875175476101</v>
      </c>
    </row>
    <row r="1052" spans="2:5" x14ac:dyDescent="0.2">
      <c r="B1052" s="29" t="s">
        <v>4156</v>
      </c>
      <c r="C1052" s="29" t="s">
        <v>4155</v>
      </c>
      <c r="D1052" s="29">
        <v>269032992</v>
      </c>
      <c r="E1052" s="31">
        <v>11.949999809265099</v>
      </c>
    </row>
    <row r="1053" spans="2:5" x14ac:dyDescent="0.2">
      <c r="B1053" s="29" t="s">
        <v>4154</v>
      </c>
      <c r="C1053" s="29" t="s">
        <v>4153</v>
      </c>
      <c r="D1053" s="29">
        <v>268069184</v>
      </c>
      <c r="E1053" s="31">
        <v>0.63606303930282604</v>
      </c>
    </row>
    <row r="1054" spans="2:5" x14ac:dyDescent="0.2">
      <c r="B1054" s="29" t="s">
        <v>4152</v>
      </c>
      <c r="C1054" s="29" t="s">
        <v>4151</v>
      </c>
      <c r="D1054" s="29">
        <v>267070640</v>
      </c>
      <c r="E1054" s="31">
        <v>11.805004119873001</v>
      </c>
    </row>
    <row r="1055" spans="2:5" x14ac:dyDescent="0.2">
      <c r="B1055" s="29" t="s">
        <v>4150</v>
      </c>
      <c r="C1055" s="29" t="s">
        <v>4149</v>
      </c>
      <c r="D1055" s="29">
        <v>266949696</v>
      </c>
      <c r="E1055" s="31">
        <v>0.47705003619193997</v>
      </c>
    </row>
    <row r="1056" spans="2:5" x14ac:dyDescent="0.2">
      <c r="B1056" s="29" t="s">
        <v>4148</v>
      </c>
      <c r="C1056" s="29" t="s">
        <v>4147</v>
      </c>
      <c r="D1056" s="29">
        <v>266832288</v>
      </c>
      <c r="E1056" s="31">
        <v>10.6713514328003</v>
      </c>
    </row>
    <row r="1057" spans="2:5" x14ac:dyDescent="0.2">
      <c r="B1057" s="29" t="s">
        <v>4146</v>
      </c>
      <c r="C1057" s="29" t="s">
        <v>4145</v>
      </c>
      <c r="D1057" s="29">
        <v>266539008</v>
      </c>
      <c r="E1057" s="31">
        <v>2.79075002670288</v>
      </c>
    </row>
    <row r="1058" spans="2:5" x14ac:dyDescent="0.2">
      <c r="B1058" s="29" t="s">
        <v>4144</v>
      </c>
      <c r="C1058" s="29" t="s">
        <v>4143</v>
      </c>
      <c r="D1058" s="29">
        <v>265514032</v>
      </c>
      <c r="E1058" s="31">
        <v>2.7998411655425999</v>
      </c>
    </row>
    <row r="1059" spans="2:5" x14ac:dyDescent="0.2">
      <c r="B1059" s="29" t="s">
        <v>4142</v>
      </c>
      <c r="C1059" s="29" t="s">
        <v>4141</v>
      </c>
      <c r="D1059" s="29">
        <v>265366592</v>
      </c>
      <c r="E1059" s="31">
        <v>3.3318221569061302</v>
      </c>
    </row>
    <row r="1060" spans="2:5" x14ac:dyDescent="0.2">
      <c r="B1060" s="29" t="s">
        <v>4140</v>
      </c>
      <c r="C1060" s="29" t="s">
        <v>4139</v>
      </c>
      <c r="D1060" s="29">
        <v>265057824</v>
      </c>
      <c r="E1060" s="31">
        <v>98.902191162109403</v>
      </c>
    </row>
    <row r="1061" spans="2:5" x14ac:dyDescent="0.2">
      <c r="B1061" s="29" t="s">
        <v>4138</v>
      </c>
      <c r="C1061" s="29" t="s">
        <v>4137</v>
      </c>
      <c r="D1061" s="29">
        <v>264972240</v>
      </c>
      <c r="E1061" s="31">
        <v>2.1493222713470499</v>
      </c>
    </row>
    <row r="1062" spans="2:5" x14ac:dyDescent="0.2">
      <c r="B1062" s="29" t="s">
        <v>4136</v>
      </c>
      <c r="C1062" s="29" t="s">
        <v>4135</v>
      </c>
      <c r="D1062" s="29">
        <v>264744480</v>
      </c>
      <c r="E1062" s="31">
        <v>8.3000001907348597</v>
      </c>
    </row>
    <row r="1063" spans="2:5" x14ac:dyDescent="0.2">
      <c r="B1063" s="29" t="s">
        <v>4134</v>
      </c>
      <c r="C1063" s="29" t="s">
        <v>4133</v>
      </c>
      <c r="D1063" s="29">
        <v>263927024</v>
      </c>
      <c r="E1063" s="31">
        <v>3.0076150894164999</v>
      </c>
    </row>
    <row r="1064" spans="2:5" x14ac:dyDescent="0.2">
      <c r="B1064" s="29" t="s">
        <v>4132</v>
      </c>
      <c r="C1064" s="29" t="s">
        <v>4131</v>
      </c>
      <c r="D1064" s="29">
        <v>263838848</v>
      </c>
      <c r="E1064" s="31">
        <v>44.401664733886697</v>
      </c>
    </row>
    <row r="1065" spans="2:5" x14ac:dyDescent="0.2">
      <c r="B1065" s="29" t="s">
        <v>326</v>
      </c>
      <c r="C1065" s="29" t="s">
        <v>4130</v>
      </c>
      <c r="D1065" s="29">
        <v>261079088</v>
      </c>
      <c r="E1065" s="31">
        <v>15.819999694824199</v>
      </c>
    </row>
    <row r="1066" spans="2:5" x14ac:dyDescent="0.2">
      <c r="B1066" s="29" t="s">
        <v>4129</v>
      </c>
      <c r="C1066" s="29" t="s">
        <v>4128</v>
      </c>
      <c r="D1066" s="29">
        <v>260460704</v>
      </c>
      <c r="E1066" s="31">
        <v>1.2936826944351201</v>
      </c>
    </row>
    <row r="1067" spans="2:5" x14ac:dyDescent="0.2">
      <c r="B1067" s="29" t="s">
        <v>4127</v>
      </c>
      <c r="C1067" s="29" t="s">
        <v>4126</v>
      </c>
      <c r="D1067" s="29">
        <v>257931840</v>
      </c>
      <c r="E1067" s="31">
        <v>8.6199998855590803</v>
      </c>
    </row>
    <row r="1068" spans="2:5" x14ac:dyDescent="0.2">
      <c r="B1068" s="29" t="s">
        <v>4125</v>
      </c>
      <c r="C1068" s="29" t="s">
        <v>4124</v>
      </c>
      <c r="D1068" s="29">
        <v>256368192</v>
      </c>
      <c r="E1068" s="31">
        <v>5.7924914360046396</v>
      </c>
    </row>
    <row r="1069" spans="2:5" x14ac:dyDescent="0.2">
      <c r="B1069" s="29" t="s">
        <v>4123</v>
      </c>
      <c r="C1069" s="29" t="s">
        <v>4122</v>
      </c>
      <c r="D1069" s="29">
        <v>255895216</v>
      </c>
      <c r="E1069" s="31">
        <v>0.91449999809265103</v>
      </c>
    </row>
    <row r="1070" spans="2:5" x14ac:dyDescent="0.2">
      <c r="B1070" s="29" t="s">
        <v>4121</v>
      </c>
      <c r="C1070" s="29" t="s">
        <v>4120</v>
      </c>
      <c r="D1070" s="29">
        <v>255236432</v>
      </c>
      <c r="E1070" s="31">
        <v>1.6682600975036601</v>
      </c>
    </row>
    <row r="1071" spans="2:5" x14ac:dyDescent="0.2">
      <c r="B1071" s="29" t="s">
        <v>4119</v>
      </c>
      <c r="C1071" s="29" t="s">
        <v>4118</v>
      </c>
      <c r="D1071" s="29">
        <v>254492624</v>
      </c>
      <c r="E1071" s="31">
        <v>6.1700000762939498</v>
      </c>
    </row>
    <row r="1072" spans="2:5" x14ac:dyDescent="0.2">
      <c r="B1072" s="29" t="s">
        <v>4117</v>
      </c>
      <c r="C1072" s="29" t="s">
        <v>4116</v>
      </c>
      <c r="D1072" s="29">
        <v>254295376</v>
      </c>
      <c r="E1072" s="31">
        <v>1.6100000143051101</v>
      </c>
    </row>
    <row r="1073" spans="2:5" x14ac:dyDescent="0.2">
      <c r="B1073" s="29" t="s">
        <v>4115</v>
      </c>
      <c r="C1073" s="29" t="s">
        <v>4114</v>
      </c>
      <c r="D1073" s="29">
        <v>253332912</v>
      </c>
      <c r="E1073" s="31">
        <v>22.450000762939499</v>
      </c>
    </row>
    <row r="1074" spans="2:5" x14ac:dyDescent="0.2">
      <c r="B1074" s="29" t="s">
        <v>4113</v>
      </c>
      <c r="C1074" s="29" t="s">
        <v>4112</v>
      </c>
      <c r="D1074" s="29">
        <v>252701136</v>
      </c>
      <c r="E1074" s="31">
        <v>70.0677490234375</v>
      </c>
    </row>
    <row r="1075" spans="2:5" x14ac:dyDescent="0.2">
      <c r="B1075" s="29" t="s">
        <v>4111</v>
      </c>
      <c r="C1075" s="29" t="s">
        <v>4110</v>
      </c>
      <c r="D1075" s="29">
        <v>252684000</v>
      </c>
      <c r="E1075" s="31">
        <v>11.793592453002899</v>
      </c>
    </row>
    <row r="1076" spans="2:5" x14ac:dyDescent="0.2">
      <c r="B1076" s="29" t="s">
        <v>4109</v>
      </c>
      <c r="C1076" s="29" t="s">
        <v>4108</v>
      </c>
      <c r="D1076" s="29">
        <v>252087728</v>
      </c>
      <c r="E1076" s="31">
        <v>1.0540369749069201</v>
      </c>
    </row>
    <row r="1077" spans="2:5" x14ac:dyDescent="0.2">
      <c r="B1077" s="29" t="s">
        <v>4107</v>
      </c>
      <c r="C1077" s="29" t="s">
        <v>4106</v>
      </c>
      <c r="D1077" s="29">
        <v>250641568</v>
      </c>
      <c r="E1077" s="31">
        <v>4.8152050971984899</v>
      </c>
    </row>
    <row r="1078" spans="2:5" x14ac:dyDescent="0.2">
      <c r="B1078" s="29" t="s">
        <v>4105</v>
      </c>
      <c r="C1078" s="29" t="s">
        <v>4104</v>
      </c>
      <c r="D1078" s="29">
        <v>250017024</v>
      </c>
      <c r="E1078" s="31">
        <v>14.039999961853001</v>
      </c>
    </row>
    <row r="1079" spans="2:5" x14ac:dyDescent="0.2">
      <c r="B1079" s="29" t="s">
        <v>4103</v>
      </c>
      <c r="C1079" s="29" t="s">
        <v>4102</v>
      </c>
      <c r="D1079" s="29">
        <v>248369536</v>
      </c>
      <c r="E1079" s="31">
        <v>8.2242069244384801</v>
      </c>
    </row>
    <row r="1080" spans="2:5" x14ac:dyDescent="0.2">
      <c r="B1080" s="29" t="s">
        <v>4101</v>
      </c>
      <c r="C1080" s="29" t="s">
        <v>4100</v>
      </c>
      <c r="D1080" s="29">
        <v>248100528</v>
      </c>
      <c r="E1080" s="31">
        <v>39.381053924560497</v>
      </c>
    </row>
    <row r="1081" spans="2:5" x14ac:dyDescent="0.2">
      <c r="B1081" s="29" t="s">
        <v>4099</v>
      </c>
      <c r="C1081" s="29" t="s">
        <v>4098</v>
      </c>
      <c r="D1081" s="29">
        <v>248079216</v>
      </c>
      <c r="E1081" s="31">
        <v>0.209891617298126</v>
      </c>
    </row>
    <row r="1082" spans="2:5" x14ac:dyDescent="0.2">
      <c r="B1082" s="29" t="s">
        <v>263</v>
      </c>
      <c r="C1082" s="29" t="s">
        <v>4097</v>
      </c>
      <c r="D1082" s="29">
        <v>248007088</v>
      </c>
      <c r="E1082" s="31">
        <v>2.8800001144409202</v>
      </c>
    </row>
    <row r="1083" spans="2:5" x14ac:dyDescent="0.2">
      <c r="B1083" s="29" t="s">
        <v>4096</v>
      </c>
      <c r="C1083" s="29" t="s">
        <v>4095</v>
      </c>
      <c r="D1083" s="29">
        <v>247979248</v>
      </c>
      <c r="E1083" s="31">
        <v>30.9885444641113</v>
      </c>
    </row>
    <row r="1084" spans="2:5" x14ac:dyDescent="0.2">
      <c r="B1084" s="29" t="s">
        <v>4094</v>
      </c>
      <c r="C1084" s="29" t="s">
        <v>4093</v>
      </c>
      <c r="D1084" s="29">
        <v>246453792</v>
      </c>
      <c r="E1084" s="31">
        <v>5.1599998474121103</v>
      </c>
    </row>
    <row r="1085" spans="2:5" x14ac:dyDescent="0.2">
      <c r="B1085" s="29" t="s">
        <v>4092</v>
      </c>
      <c r="C1085" s="29" t="s">
        <v>4091</v>
      </c>
      <c r="D1085" s="29">
        <v>244701296</v>
      </c>
      <c r="E1085" s="31">
        <v>5.8578233718872097</v>
      </c>
    </row>
    <row r="1086" spans="2:5" x14ac:dyDescent="0.2">
      <c r="B1086" s="29" t="s">
        <v>4090</v>
      </c>
      <c r="C1086" s="29" t="s">
        <v>4089</v>
      </c>
      <c r="D1086" s="29">
        <v>243987632</v>
      </c>
      <c r="E1086" s="31">
        <v>5.1223936080932599</v>
      </c>
    </row>
    <row r="1087" spans="2:5" x14ac:dyDescent="0.2">
      <c r="B1087" s="29" t="s">
        <v>4088</v>
      </c>
      <c r="C1087" s="29" t="s">
        <v>2987</v>
      </c>
      <c r="D1087" s="29">
        <v>243343664</v>
      </c>
      <c r="E1087" s="31">
        <v>20.200447082519499</v>
      </c>
    </row>
    <row r="1088" spans="2:5" x14ac:dyDescent="0.2">
      <c r="B1088" s="29" t="s">
        <v>4087</v>
      </c>
      <c r="C1088" s="29" t="s">
        <v>4086</v>
      </c>
      <c r="D1088" s="29">
        <v>242657008</v>
      </c>
      <c r="E1088" s="31">
        <v>14.430000305175801</v>
      </c>
    </row>
    <row r="1089" spans="2:5" x14ac:dyDescent="0.2">
      <c r="B1089" s="29" t="s">
        <v>4085</v>
      </c>
      <c r="C1089" s="29" t="s">
        <v>4084</v>
      </c>
      <c r="D1089" s="29">
        <v>242164624</v>
      </c>
      <c r="E1089" s="31">
        <v>8.3599996566772496</v>
      </c>
    </row>
    <row r="1090" spans="2:5" x14ac:dyDescent="0.2">
      <c r="B1090" s="29" t="s">
        <v>4083</v>
      </c>
      <c r="C1090" s="29" t="s">
        <v>4082</v>
      </c>
      <c r="D1090" s="29">
        <v>242155360</v>
      </c>
      <c r="E1090" s="31">
        <v>7.9800000190734899</v>
      </c>
    </row>
    <row r="1091" spans="2:5" x14ac:dyDescent="0.2">
      <c r="B1091" s="29" t="s">
        <v>4081</v>
      </c>
      <c r="C1091" s="29" t="s">
        <v>4080</v>
      </c>
      <c r="D1091" s="29">
        <v>242135664</v>
      </c>
      <c r="E1091" s="31">
        <v>3.7633299827575701</v>
      </c>
    </row>
    <row r="1092" spans="2:5" x14ac:dyDescent="0.2">
      <c r="B1092" s="29" t="s">
        <v>4079</v>
      </c>
      <c r="C1092" s="29" t="s">
        <v>4078</v>
      </c>
      <c r="D1092" s="29">
        <v>241812176</v>
      </c>
      <c r="E1092" s="31">
        <v>5.42175197601318</v>
      </c>
    </row>
    <row r="1093" spans="2:5" x14ac:dyDescent="0.2">
      <c r="B1093" s="29" t="s">
        <v>4077</v>
      </c>
      <c r="C1093" s="29" t="s">
        <v>4076</v>
      </c>
      <c r="D1093" s="29">
        <v>241702336</v>
      </c>
      <c r="E1093" s="31">
        <v>7.5655279159545898</v>
      </c>
    </row>
    <row r="1094" spans="2:5" x14ac:dyDescent="0.2">
      <c r="B1094" s="29" t="s">
        <v>4075</v>
      </c>
      <c r="C1094" s="29" t="s">
        <v>4074</v>
      </c>
      <c r="D1094" s="29">
        <v>241390672</v>
      </c>
      <c r="E1094" s="31">
        <v>0.20526856184005701</v>
      </c>
    </row>
    <row r="1095" spans="2:5" x14ac:dyDescent="0.2">
      <c r="B1095" s="29" t="s">
        <v>4073</v>
      </c>
      <c r="C1095" s="29" t="s">
        <v>4072</v>
      </c>
      <c r="D1095" s="29">
        <v>241358976</v>
      </c>
      <c r="E1095" s="31">
        <v>4.7993855476379403</v>
      </c>
    </row>
    <row r="1096" spans="2:5" x14ac:dyDescent="0.2">
      <c r="B1096" s="29" t="s">
        <v>4071</v>
      </c>
      <c r="C1096" s="29" t="s">
        <v>4070</v>
      </c>
      <c r="D1096" s="29">
        <v>240975552</v>
      </c>
      <c r="E1096" s="31">
        <v>15.746623992919901</v>
      </c>
    </row>
    <row r="1097" spans="2:5" x14ac:dyDescent="0.2">
      <c r="B1097" s="29" t="s">
        <v>4069</v>
      </c>
      <c r="C1097" s="29" t="s">
        <v>4068</v>
      </c>
      <c r="D1097" s="29">
        <v>240895504</v>
      </c>
      <c r="E1097" s="31">
        <v>0.60419863462448098</v>
      </c>
    </row>
    <row r="1098" spans="2:5" x14ac:dyDescent="0.2">
      <c r="B1098" s="29" t="s">
        <v>4067</v>
      </c>
      <c r="C1098" s="29" t="s">
        <v>4066</v>
      </c>
      <c r="D1098" s="29">
        <v>238836864</v>
      </c>
      <c r="E1098" s="31">
        <v>132.68714904785199</v>
      </c>
    </row>
    <row r="1099" spans="2:5" x14ac:dyDescent="0.2">
      <c r="B1099" s="29" t="s">
        <v>4065</v>
      </c>
      <c r="C1099" s="29" t="s">
        <v>4064</v>
      </c>
      <c r="D1099" s="29">
        <v>238726736</v>
      </c>
      <c r="E1099" s="31">
        <v>5.1999998092651403</v>
      </c>
    </row>
    <row r="1100" spans="2:5" x14ac:dyDescent="0.2">
      <c r="B1100" s="29" t="s">
        <v>4063</v>
      </c>
      <c r="C1100" s="29" t="s">
        <v>4062</v>
      </c>
      <c r="D1100" s="29">
        <v>238117008</v>
      </c>
      <c r="E1100" s="31">
        <v>7.0199999809265101</v>
      </c>
    </row>
    <row r="1101" spans="2:5" x14ac:dyDescent="0.2">
      <c r="B1101" s="29" t="s">
        <v>4061</v>
      </c>
      <c r="C1101" s="29" t="s">
        <v>4060</v>
      </c>
      <c r="D1101" s="29">
        <v>236961792</v>
      </c>
      <c r="E1101" s="31">
        <v>2.2000000476837198</v>
      </c>
    </row>
    <row r="1102" spans="2:5" x14ac:dyDescent="0.2">
      <c r="B1102" s="29" t="s">
        <v>4059</v>
      </c>
      <c r="C1102" s="29" t="s">
        <v>4058</v>
      </c>
      <c r="D1102" s="29">
        <v>236543856</v>
      </c>
      <c r="E1102" s="31">
        <v>1.20944511890411</v>
      </c>
    </row>
    <row r="1103" spans="2:5" x14ac:dyDescent="0.2">
      <c r="B1103" s="29" t="s">
        <v>4057</v>
      </c>
      <c r="C1103" s="29" t="s">
        <v>4056</v>
      </c>
      <c r="D1103" s="29">
        <v>236345856</v>
      </c>
      <c r="E1103" s="31">
        <v>1.7300000190734901</v>
      </c>
    </row>
    <row r="1104" spans="2:5" x14ac:dyDescent="0.2">
      <c r="B1104" s="29" t="s">
        <v>4055</v>
      </c>
      <c r="C1104" s="29" t="s">
        <v>4054</v>
      </c>
      <c r="D1104" s="29">
        <v>235834608</v>
      </c>
      <c r="E1104" s="31">
        <v>19.985984802246101</v>
      </c>
    </row>
    <row r="1105" spans="2:5" x14ac:dyDescent="0.2">
      <c r="B1105" s="29" t="s">
        <v>4053</v>
      </c>
      <c r="C1105" s="29" t="s">
        <v>4052</v>
      </c>
      <c r="D1105" s="29">
        <v>235643888</v>
      </c>
      <c r="E1105" s="31">
        <v>8.8599996566772496</v>
      </c>
    </row>
    <row r="1106" spans="2:5" x14ac:dyDescent="0.2">
      <c r="B1106" s="29" t="s">
        <v>4051</v>
      </c>
      <c r="C1106" s="29" t="s">
        <v>4050</v>
      </c>
      <c r="D1106" s="29">
        <v>234400352</v>
      </c>
      <c r="E1106" s="31">
        <v>7.9000000953674299</v>
      </c>
    </row>
    <row r="1107" spans="2:5" x14ac:dyDescent="0.2">
      <c r="B1107" s="29" t="s">
        <v>4049</v>
      </c>
      <c r="C1107" s="29" t="s">
        <v>4048</v>
      </c>
      <c r="D1107" s="29">
        <v>234258624</v>
      </c>
      <c r="E1107" s="31">
        <v>4.1914634704589799</v>
      </c>
    </row>
    <row r="1108" spans="2:5" x14ac:dyDescent="0.2">
      <c r="B1108" s="29" t="s">
        <v>4047</v>
      </c>
      <c r="C1108" s="29" t="s">
        <v>4046</v>
      </c>
      <c r="D1108" s="29">
        <v>233210240</v>
      </c>
      <c r="E1108" s="31">
        <v>0.39749726653099099</v>
      </c>
    </row>
    <row r="1109" spans="2:5" x14ac:dyDescent="0.2">
      <c r="B1109" s="29" t="s">
        <v>4045</v>
      </c>
      <c r="C1109" s="29" t="s">
        <v>4044</v>
      </c>
      <c r="D1109" s="29">
        <v>233027312</v>
      </c>
      <c r="E1109" s="31">
        <v>6.7799997329711896</v>
      </c>
    </row>
    <row r="1110" spans="2:5" x14ac:dyDescent="0.2">
      <c r="B1110" s="29" t="s">
        <v>193</v>
      </c>
      <c r="C1110" s="29" t="s">
        <v>4043</v>
      </c>
      <c r="D1110" s="29">
        <v>232504768</v>
      </c>
      <c r="E1110" s="31">
        <v>10.420000076293899</v>
      </c>
    </row>
    <row r="1111" spans="2:5" x14ac:dyDescent="0.2">
      <c r="B1111" s="29" t="s">
        <v>4042</v>
      </c>
      <c r="C1111" s="29" t="s">
        <v>4041</v>
      </c>
      <c r="D1111" s="29">
        <v>232414880</v>
      </c>
      <c r="E1111" s="31">
        <v>4.8379540443420401</v>
      </c>
    </row>
    <row r="1112" spans="2:5" x14ac:dyDescent="0.2">
      <c r="B1112" s="29" t="s">
        <v>4040</v>
      </c>
      <c r="C1112" s="29" t="s">
        <v>4039</v>
      </c>
      <c r="D1112" s="29">
        <v>231867344</v>
      </c>
      <c r="E1112" s="31">
        <v>1.4471676349639899</v>
      </c>
    </row>
    <row r="1113" spans="2:5" x14ac:dyDescent="0.2">
      <c r="B1113" s="29" t="s">
        <v>4038</v>
      </c>
      <c r="C1113" s="29" t="s">
        <v>4037</v>
      </c>
      <c r="D1113" s="29">
        <v>231863680</v>
      </c>
      <c r="E1113" s="31">
        <v>1.2587690353393599</v>
      </c>
    </row>
    <row r="1114" spans="2:5" x14ac:dyDescent="0.2">
      <c r="B1114" s="29" t="s">
        <v>4036</v>
      </c>
      <c r="C1114" s="29" t="s">
        <v>4035</v>
      </c>
      <c r="D1114" s="29">
        <v>231795744</v>
      </c>
      <c r="E1114" s="31">
        <v>9.3400001525878906</v>
      </c>
    </row>
    <row r="1115" spans="2:5" x14ac:dyDescent="0.2">
      <c r="B1115" s="29" t="s">
        <v>4034</v>
      </c>
      <c r="C1115" s="29" t="s">
        <v>4033</v>
      </c>
      <c r="D1115" s="29">
        <v>231097856</v>
      </c>
      <c r="E1115" s="31">
        <v>8.9461526870727504</v>
      </c>
    </row>
    <row r="1116" spans="2:5" x14ac:dyDescent="0.2">
      <c r="B1116" s="29" t="s">
        <v>4032</v>
      </c>
      <c r="C1116" s="29" t="s">
        <v>4031</v>
      </c>
      <c r="D1116" s="29">
        <v>230020144</v>
      </c>
      <c r="E1116" s="31">
        <v>9.0799999237060494</v>
      </c>
    </row>
    <row r="1117" spans="2:5" x14ac:dyDescent="0.2">
      <c r="B1117" s="29" t="s">
        <v>4030</v>
      </c>
      <c r="C1117" s="29" t="s">
        <v>4029</v>
      </c>
      <c r="D1117" s="29">
        <v>229858544</v>
      </c>
      <c r="E1117" s="31">
        <v>3.9128279685974099</v>
      </c>
    </row>
    <row r="1118" spans="2:5" x14ac:dyDescent="0.2">
      <c r="B1118" s="29" t="s">
        <v>4028</v>
      </c>
      <c r="C1118" s="29" t="s">
        <v>4027</v>
      </c>
      <c r="D1118" s="29">
        <v>229687504</v>
      </c>
      <c r="E1118" s="31">
        <v>6.9400000572204599</v>
      </c>
    </row>
    <row r="1119" spans="2:5" x14ac:dyDescent="0.2">
      <c r="B1119" s="29" t="s">
        <v>4026</v>
      </c>
      <c r="C1119" s="29" t="s">
        <v>4025</v>
      </c>
      <c r="D1119" s="29">
        <v>229491920</v>
      </c>
      <c r="E1119" s="31">
        <v>8.1549348831176793</v>
      </c>
    </row>
    <row r="1120" spans="2:5" x14ac:dyDescent="0.2">
      <c r="B1120" s="29" t="s">
        <v>4024</v>
      </c>
      <c r="C1120" s="29" t="s">
        <v>4023</v>
      </c>
      <c r="D1120" s="29">
        <v>228264816</v>
      </c>
      <c r="E1120" s="31">
        <v>3.5556981563568102</v>
      </c>
    </row>
    <row r="1121" spans="2:5" x14ac:dyDescent="0.2">
      <c r="B1121" s="29" t="s">
        <v>4022</v>
      </c>
      <c r="C1121" s="29" t="s">
        <v>4021</v>
      </c>
      <c r="D1121" s="29">
        <v>228099344</v>
      </c>
      <c r="E1121" s="31">
        <v>6.8208894729614302</v>
      </c>
    </row>
    <row r="1122" spans="2:5" x14ac:dyDescent="0.2">
      <c r="B1122" s="29" t="s">
        <v>4020</v>
      </c>
      <c r="C1122" s="29" t="s">
        <v>4019</v>
      </c>
      <c r="D1122" s="29">
        <v>227849776</v>
      </c>
      <c r="E1122" s="31">
        <v>11.8800001144409</v>
      </c>
    </row>
    <row r="1123" spans="2:5" x14ac:dyDescent="0.2">
      <c r="B1123" s="29" t="s">
        <v>4018</v>
      </c>
      <c r="C1123" s="29" t="s">
        <v>4017</v>
      </c>
      <c r="D1123" s="29">
        <v>227799264</v>
      </c>
      <c r="E1123" s="31">
        <v>3.0017712116241499</v>
      </c>
    </row>
    <row r="1124" spans="2:5" x14ac:dyDescent="0.2">
      <c r="B1124" s="29" t="s">
        <v>4016</v>
      </c>
      <c r="C1124" s="29" t="s">
        <v>4015</v>
      </c>
      <c r="D1124" s="29">
        <v>225699296</v>
      </c>
      <c r="E1124" s="31">
        <v>2.18095731735229</v>
      </c>
    </row>
    <row r="1125" spans="2:5" x14ac:dyDescent="0.2">
      <c r="B1125" s="29" t="s">
        <v>4014</v>
      </c>
      <c r="C1125" s="29" t="s">
        <v>4013</v>
      </c>
      <c r="D1125" s="29">
        <v>225550960</v>
      </c>
      <c r="E1125" s="31">
        <v>13.8800001144409</v>
      </c>
    </row>
    <row r="1126" spans="2:5" x14ac:dyDescent="0.2">
      <c r="B1126" s="29" t="s">
        <v>4012</v>
      </c>
      <c r="C1126" s="29" t="s">
        <v>4011</v>
      </c>
      <c r="D1126" s="29">
        <v>225045392</v>
      </c>
      <c r="E1126" s="31">
        <v>2.4072334766387899</v>
      </c>
    </row>
    <row r="1127" spans="2:5" x14ac:dyDescent="0.2">
      <c r="B1127" s="29" t="s">
        <v>4010</v>
      </c>
      <c r="C1127" s="29" t="s">
        <v>4009</v>
      </c>
      <c r="D1127" s="29">
        <v>225020624</v>
      </c>
      <c r="E1127" s="31">
        <v>59.959999084472699</v>
      </c>
    </row>
    <row r="1128" spans="2:5" x14ac:dyDescent="0.2">
      <c r="B1128" s="29" t="s">
        <v>4008</v>
      </c>
      <c r="C1128" s="29" t="s">
        <v>4007</v>
      </c>
      <c r="D1128" s="29">
        <v>224959952</v>
      </c>
      <c r="E1128" s="31">
        <v>14.205950736999499</v>
      </c>
    </row>
    <row r="1129" spans="2:5" x14ac:dyDescent="0.2">
      <c r="B1129" s="29" t="s">
        <v>4006</v>
      </c>
      <c r="C1129" s="29" t="s">
        <v>4005</v>
      </c>
      <c r="D1129" s="29">
        <v>224732208</v>
      </c>
      <c r="E1129" s="31">
        <v>2.8188390731811501</v>
      </c>
    </row>
    <row r="1130" spans="2:5" x14ac:dyDescent="0.2">
      <c r="B1130" s="29" t="s">
        <v>4004</v>
      </c>
      <c r="C1130" s="29" t="s">
        <v>4003</v>
      </c>
      <c r="D1130" s="29">
        <v>223822096</v>
      </c>
      <c r="E1130" s="31">
        <v>2.0698316097259499</v>
      </c>
    </row>
    <row r="1131" spans="2:5" x14ac:dyDescent="0.2">
      <c r="B1131" s="29" t="s">
        <v>4002</v>
      </c>
      <c r="C1131" s="29" t="s">
        <v>4001</v>
      </c>
      <c r="D1131" s="29">
        <v>222984992</v>
      </c>
      <c r="E1131" s="31">
        <v>6.5700001716613796</v>
      </c>
    </row>
    <row r="1132" spans="2:5" x14ac:dyDescent="0.2">
      <c r="B1132" s="29" t="s">
        <v>4000</v>
      </c>
      <c r="C1132" s="29" t="s">
        <v>3999</v>
      </c>
      <c r="D1132" s="29">
        <v>221504448</v>
      </c>
      <c r="E1132" s="31">
        <v>2.4176487922668501</v>
      </c>
    </row>
    <row r="1133" spans="2:5" x14ac:dyDescent="0.2">
      <c r="B1133" s="29" t="s">
        <v>3998</v>
      </c>
      <c r="C1133" s="29" t="s">
        <v>3997</v>
      </c>
      <c r="D1133" s="29">
        <v>220791104</v>
      </c>
      <c r="E1133" s="31">
        <v>9.2568874359130895</v>
      </c>
    </row>
    <row r="1134" spans="2:5" x14ac:dyDescent="0.2">
      <c r="B1134" s="29" t="s">
        <v>3996</v>
      </c>
      <c r="C1134" s="29" t="s">
        <v>3995</v>
      </c>
      <c r="D1134" s="29">
        <v>220372080</v>
      </c>
      <c r="E1134" s="31">
        <v>36.773632049560497</v>
      </c>
    </row>
    <row r="1135" spans="2:5" x14ac:dyDescent="0.2">
      <c r="B1135" s="29" t="s">
        <v>3994</v>
      </c>
      <c r="C1135" s="29" t="s">
        <v>3993</v>
      </c>
      <c r="D1135" s="29">
        <v>219125232</v>
      </c>
      <c r="E1135" s="31">
        <v>2.2511718273162802</v>
      </c>
    </row>
    <row r="1136" spans="2:5" x14ac:dyDescent="0.2">
      <c r="B1136" s="29" t="s">
        <v>3992</v>
      </c>
      <c r="C1136" s="29" t="s">
        <v>3991</v>
      </c>
      <c r="D1136" s="29">
        <v>218680864</v>
      </c>
      <c r="E1136" s="31">
        <v>0.88628661632537797</v>
      </c>
    </row>
    <row r="1137" spans="2:5" x14ac:dyDescent="0.2">
      <c r="B1137" s="29" t="s">
        <v>3990</v>
      </c>
      <c r="C1137" s="29" t="s">
        <v>3989</v>
      </c>
      <c r="D1137" s="29">
        <v>217862304</v>
      </c>
      <c r="E1137" s="31">
        <v>11.733396530151399</v>
      </c>
    </row>
    <row r="1138" spans="2:5" x14ac:dyDescent="0.2">
      <c r="B1138" s="29" t="s">
        <v>3988</v>
      </c>
      <c r="C1138" s="29" t="s">
        <v>3987</v>
      </c>
      <c r="D1138" s="29">
        <v>217726048</v>
      </c>
      <c r="E1138" s="31">
        <v>26.391035079956101</v>
      </c>
    </row>
    <row r="1139" spans="2:5" x14ac:dyDescent="0.2">
      <c r="B1139" s="29" t="s">
        <v>3986</v>
      </c>
      <c r="C1139" s="29" t="s">
        <v>3985</v>
      </c>
      <c r="D1139" s="29">
        <v>217660400</v>
      </c>
      <c r="E1139" s="31">
        <v>16.273904800415</v>
      </c>
    </row>
    <row r="1140" spans="2:5" x14ac:dyDescent="0.2">
      <c r="B1140" s="29" t="s">
        <v>3984</v>
      </c>
      <c r="C1140" s="29" t="s">
        <v>3983</v>
      </c>
      <c r="D1140" s="29">
        <v>217414848</v>
      </c>
      <c r="E1140" s="31">
        <v>2.3587381839752202</v>
      </c>
    </row>
    <row r="1141" spans="2:5" x14ac:dyDescent="0.2">
      <c r="B1141" s="29" t="s">
        <v>3982</v>
      </c>
      <c r="C1141" s="29" t="s">
        <v>3981</v>
      </c>
      <c r="D1141" s="29">
        <v>217310720</v>
      </c>
      <c r="E1141" s="31">
        <v>15.577838897705099</v>
      </c>
    </row>
    <row r="1142" spans="2:5" x14ac:dyDescent="0.2">
      <c r="B1142" s="29" t="s">
        <v>3980</v>
      </c>
      <c r="C1142" s="29" t="s">
        <v>3979</v>
      </c>
      <c r="D1142" s="29">
        <v>215211312</v>
      </c>
      <c r="E1142" s="31">
        <v>14.8802843093872</v>
      </c>
    </row>
    <row r="1143" spans="2:5" x14ac:dyDescent="0.2">
      <c r="B1143" s="29" t="s">
        <v>3978</v>
      </c>
      <c r="C1143" s="29" t="s">
        <v>3977</v>
      </c>
      <c r="D1143" s="29">
        <v>214950848</v>
      </c>
      <c r="E1143" s="31">
        <v>13.2942810058594</v>
      </c>
    </row>
    <row r="1144" spans="2:5" x14ac:dyDescent="0.2">
      <c r="B1144" s="29" t="s">
        <v>3976</v>
      </c>
      <c r="C1144" s="29" t="s">
        <v>3975</v>
      </c>
      <c r="D1144" s="29">
        <v>214755808</v>
      </c>
      <c r="E1144" s="31">
        <v>3.8871824741363499</v>
      </c>
    </row>
    <row r="1145" spans="2:5" x14ac:dyDescent="0.2">
      <c r="B1145" s="29" t="s">
        <v>3974</v>
      </c>
      <c r="C1145" s="29" t="s">
        <v>3973</v>
      </c>
      <c r="D1145" s="29">
        <v>214741696</v>
      </c>
      <c r="E1145" s="31">
        <v>0.38735657930374101</v>
      </c>
    </row>
    <row r="1146" spans="2:5" x14ac:dyDescent="0.2">
      <c r="B1146" s="29" t="s">
        <v>3972</v>
      </c>
      <c r="C1146" s="29" t="s">
        <v>3971</v>
      </c>
      <c r="D1146" s="29">
        <v>214368816</v>
      </c>
      <c r="E1146" s="31">
        <v>1.5859432220459</v>
      </c>
    </row>
    <row r="1147" spans="2:5" x14ac:dyDescent="0.2">
      <c r="B1147" s="29" t="s">
        <v>3970</v>
      </c>
      <c r="C1147" s="29" t="s">
        <v>3969</v>
      </c>
      <c r="D1147" s="29">
        <v>213781168</v>
      </c>
      <c r="E1147" s="31">
        <v>9.0531196594238299</v>
      </c>
    </row>
    <row r="1148" spans="2:5" x14ac:dyDescent="0.2">
      <c r="B1148" s="29" t="s">
        <v>3968</v>
      </c>
      <c r="C1148" s="29" t="s">
        <v>3967</v>
      </c>
      <c r="D1148" s="29">
        <v>212797088</v>
      </c>
      <c r="E1148" s="31">
        <v>16.054407119751001</v>
      </c>
    </row>
    <row r="1149" spans="2:5" x14ac:dyDescent="0.2">
      <c r="B1149" s="29" t="s">
        <v>3966</v>
      </c>
      <c r="C1149" s="29" t="s">
        <v>3965</v>
      </c>
      <c r="D1149" s="29">
        <v>212611360</v>
      </c>
      <c r="E1149" s="31">
        <v>3.8899998664856001</v>
      </c>
    </row>
    <row r="1150" spans="2:5" x14ac:dyDescent="0.2">
      <c r="B1150" s="29" t="s">
        <v>3964</v>
      </c>
      <c r="C1150" s="29" t="s">
        <v>3963</v>
      </c>
      <c r="D1150" s="29">
        <v>211676608</v>
      </c>
      <c r="E1150" s="31">
        <v>6.6700000762939498</v>
      </c>
    </row>
    <row r="1151" spans="2:5" x14ac:dyDescent="0.2">
      <c r="B1151" s="29" t="s">
        <v>3962</v>
      </c>
      <c r="C1151" s="29" t="s">
        <v>3961</v>
      </c>
      <c r="D1151" s="29">
        <v>211602640</v>
      </c>
      <c r="E1151" s="31">
        <v>1.6797850131988501</v>
      </c>
    </row>
    <row r="1152" spans="2:5" x14ac:dyDescent="0.2">
      <c r="B1152" s="29" t="s">
        <v>3960</v>
      </c>
      <c r="C1152" s="29" t="s">
        <v>3959</v>
      </c>
      <c r="D1152" s="29">
        <v>211502784</v>
      </c>
      <c r="E1152" s="31">
        <v>1.50860691070557</v>
      </c>
    </row>
    <row r="1153" spans="2:5" x14ac:dyDescent="0.2">
      <c r="B1153" s="29" t="s">
        <v>3958</v>
      </c>
      <c r="C1153" s="29" t="s">
        <v>3957</v>
      </c>
      <c r="D1153" s="29">
        <v>211077824</v>
      </c>
      <c r="E1153" s="31">
        <v>1.0433665513992301</v>
      </c>
    </row>
    <row r="1154" spans="2:5" x14ac:dyDescent="0.2">
      <c r="B1154" s="29" t="s">
        <v>3956</v>
      </c>
      <c r="C1154" s="29" t="s">
        <v>3955</v>
      </c>
      <c r="D1154" s="29">
        <v>211044960</v>
      </c>
      <c r="E1154" s="31">
        <v>7.4400000572204599</v>
      </c>
    </row>
    <row r="1155" spans="2:5" x14ac:dyDescent="0.2">
      <c r="B1155" s="29" t="s">
        <v>3954</v>
      </c>
      <c r="C1155" s="29" t="s">
        <v>3953</v>
      </c>
      <c r="D1155" s="29">
        <v>209196288</v>
      </c>
      <c r="E1155" s="31">
        <v>5.1833367347717303</v>
      </c>
    </row>
    <row r="1156" spans="2:5" x14ac:dyDescent="0.2">
      <c r="B1156" s="29" t="s">
        <v>3952</v>
      </c>
      <c r="C1156" s="29" t="s">
        <v>3951</v>
      </c>
      <c r="D1156" s="29">
        <v>208732320</v>
      </c>
      <c r="E1156" s="31">
        <v>0.49913465976715099</v>
      </c>
    </row>
    <row r="1157" spans="2:5" x14ac:dyDescent="0.2">
      <c r="B1157" s="29" t="s">
        <v>3950</v>
      </c>
      <c r="C1157" s="29" t="s">
        <v>3949</v>
      </c>
      <c r="D1157" s="29">
        <v>208455280</v>
      </c>
      <c r="E1157" s="31">
        <v>5.1599998474121103</v>
      </c>
    </row>
    <row r="1158" spans="2:5" x14ac:dyDescent="0.2">
      <c r="B1158" s="29" t="s">
        <v>3948</v>
      </c>
      <c r="C1158" s="29" t="s">
        <v>3947</v>
      </c>
      <c r="D1158" s="29">
        <v>207908256</v>
      </c>
      <c r="E1158" s="31">
        <v>4.7113404273986799</v>
      </c>
    </row>
    <row r="1159" spans="2:5" x14ac:dyDescent="0.2">
      <c r="B1159" s="29" t="s">
        <v>3946</v>
      </c>
      <c r="C1159" s="29" t="s">
        <v>3945</v>
      </c>
      <c r="D1159" s="29">
        <v>207642400</v>
      </c>
      <c r="E1159" s="31">
        <v>1.1519742012023899</v>
      </c>
    </row>
    <row r="1160" spans="2:5" x14ac:dyDescent="0.2">
      <c r="B1160" s="29" t="s">
        <v>3944</v>
      </c>
      <c r="C1160" s="29" t="s">
        <v>3943</v>
      </c>
      <c r="D1160" s="29">
        <v>207219264</v>
      </c>
      <c r="E1160" s="31">
        <v>3.6575610637664799</v>
      </c>
    </row>
    <row r="1161" spans="2:5" x14ac:dyDescent="0.2">
      <c r="B1161" s="29" t="s">
        <v>3942</v>
      </c>
      <c r="C1161" s="29" t="s">
        <v>3941</v>
      </c>
      <c r="D1161" s="29">
        <v>206138656</v>
      </c>
      <c r="E1161" s="31">
        <v>3.1132016181945801</v>
      </c>
    </row>
    <row r="1162" spans="2:5" x14ac:dyDescent="0.2">
      <c r="B1162" s="29" t="s">
        <v>3940</v>
      </c>
      <c r="C1162" s="29" t="s">
        <v>3939</v>
      </c>
      <c r="D1162" s="29">
        <v>205985616</v>
      </c>
      <c r="E1162" s="31">
        <v>7.5100002288818404</v>
      </c>
    </row>
    <row r="1163" spans="2:5" x14ac:dyDescent="0.2">
      <c r="B1163" s="29" t="s">
        <v>3938</v>
      </c>
      <c r="C1163" s="29" t="s">
        <v>3937</v>
      </c>
      <c r="D1163" s="29">
        <v>204938832</v>
      </c>
      <c r="E1163" s="31">
        <v>7.71445560455322</v>
      </c>
    </row>
    <row r="1164" spans="2:5" x14ac:dyDescent="0.2">
      <c r="B1164" s="29" t="s">
        <v>3936</v>
      </c>
      <c r="C1164" s="29" t="s">
        <v>3935</v>
      </c>
      <c r="D1164" s="29">
        <v>204835520</v>
      </c>
      <c r="E1164" s="31">
        <v>4.5100002288818404</v>
      </c>
    </row>
    <row r="1165" spans="2:5" x14ac:dyDescent="0.2">
      <c r="B1165" s="29" t="s">
        <v>3934</v>
      </c>
      <c r="C1165" s="29" t="s">
        <v>3933</v>
      </c>
      <c r="D1165" s="29">
        <v>204323584</v>
      </c>
      <c r="E1165" s="31">
        <v>12.4478645324707</v>
      </c>
    </row>
    <row r="1166" spans="2:5" x14ac:dyDescent="0.2">
      <c r="B1166" s="29" t="s">
        <v>3932</v>
      </c>
      <c r="C1166" s="29" t="s">
        <v>3931</v>
      </c>
      <c r="D1166" s="29">
        <v>203980336</v>
      </c>
      <c r="E1166" s="31">
        <v>5.0979580879211399</v>
      </c>
    </row>
    <row r="1167" spans="2:5" x14ac:dyDescent="0.2">
      <c r="B1167" s="29" t="s">
        <v>3930</v>
      </c>
      <c r="C1167" s="29" t="s">
        <v>3929</v>
      </c>
      <c r="D1167" s="29">
        <v>201880224</v>
      </c>
      <c r="E1167" s="31">
        <v>2.2839519977569598</v>
      </c>
    </row>
    <row r="1168" spans="2:5" x14ac:dyDescent="0.2">
      <c r="B1168" s="29" t="s">
        <v>3928</v>
      </c>
      <c r="C1168" s="29" t="s">
        <v>3927</v>
      </c>
      <c r="D1168" s="29">
        <v>201067152</v>
      </c>
      <c r="E1168" s="31">
        <v>21.703733444213899</v>
      </c>
    </row>
    <row r="1169" spans="2:5" x14ac:dyDescent="0.2">
      <c r="B1169" s="29" t="s">
        <v>3926</v>
      </c>
      <c r="C1169" s="29" t="s">
        <v>3925</v>
      </c>
      <c r="D1169" s="29">
        <v>200677616</v>
      </c>
      <c r="E1169" s="31">
        <v>0.83916079998016402</v>
      </c>
    </row>
    <row r="1170" spans="2:5" x14ac:dyDescent="0.2">
      <c r="B1170" s="29" t="s">
        <v>3924</v>
      </c>
      <c r="C1170" s="29" t="s">
        <v>3923</v>
      </c>
      <c r="D1170" s="29">
        <v>200533680</v>
      </c>
      <c r="E1170" s="31">
        <v>14.329999923706101</v>
      </c>
    </row>
    <row r="1171" spans="2:5" x14ac:dyDescent="0.2">
      <c r="B1171" s="29" t="s">
        <v>3922</v>
      </c>
      <c r="C1171" s="29" t="s">
        <v>3921</v>
      </c>
      <c r="D1171" s="29">
        <v>200147248</v>
      </c>
      <c r="E1171" s="31">
        <v>11.329999923706101</v>
      </c>
    </row>
    <row r="1172" spans="2:5" x14ac:dyDescent="0.2">
      <c r="B1172" s="29" t="s">
        <v>3920</v>
      </c>
      <c r="C1172" s="29" t="s">
        <v>3919</v>
      </c>
      <c r="D1172" s="29">
        <v>199006224</v>
      </c>
      <c r="E1172" s="31">
        <v>0.44166362285614003</v>
      </c>
    </row>
    <row r="1173" spans="2:5" x14ac:dyDescent="0.2">
      <c r="B1173" s="29" t="s">
        <v>3918</v>
      </c>
      <c r="C1173" s="29" t="s">
        <v>3917</v>
      </c>
      <c r="D1173" s="29">
        <v>198787920</v>
      </c>
      <c r="E1173" s="31">
        <v>8.7899999618530291</v>
      </c>
    </row>
    <row r="1174" spans="2:5" x14ac:dyDescent="0.2">
      <c r="B1174" s="29" t="s">
        <v>3916</v>
      </c>
      <c r="C1174" s="29" t="s">
        <v>3915</v>
      </c>
      <c r="D1174" s="29">
        <v>197317776</v>
      </c>
      <c r="E1174" s="31">
        <v>5.7055029869079599</v>
      </c>
    </row>
    <row r="1175" spans="2:5" x14ac:dyDescent="0.2">
      <c r="B1175" s="29" t="s">
        <v>3914</v>
      </c>
      <c r="C1175" s="29" t="s">
        <v>3913</v>
      </c>
      <c r="D1175" s="29">
        <v>196012928</v>
      </c>
      <c r="E1175" s="31">
        <v>21.045875549316399</v>
      </c>
    </row>
    <row r="1176" spans="2:5" x14ac:dyDescent="0.2">
      <c r="B1176" s="29" t="s">
        <v>3912</v>
      </c>
      <c r="C1176" s="29" t="s">
        <v>3911</v>
      </c>
      <c r="D1176" s="29">
        <v>195822272</v>
      </c>
      <c r="E1176" s="31">
        <v>5.1900000572204599</v>
      </c>
    </row>
    <row r="1177" spans="2:5" x14ac:dyDescent="0.2">
      <c r="B1177" s="29" t="s">
        <v>3910</v>
      </c>
      <c r="C1177" s="29" t="s">
        <v>3909</v>
      </c>
      <c r="D1177" s="29">
        <v>195773648</v>
      </c>
      <c r="E1177" s="31">
        <v>5.3499999046325701</v>
      </c>
    </row>
    <row r="1178" spans="2:5" x14ac:dyDescent="0.2">
      <c r="B1178" s="29" t="s">
        <v>3908</v>
      </c>
      <c r="C1178" s="29" t="s">
        <v>3907</v>
      </c>
      <c r="D1178" s="29">
        <v>195454896</v>
      </c>
      <c r="E1178" s="31">
        <v>2.2763257026672399</v>
      </c>
    </row>
    <row r="1179" spans="2:5" x14ac:dyDescent="0.2">
      <c r="B1179" s="29" t="s">
        <v>3906</v>
      </c>
      <c r="C1179" s="29" t="s">
        <v>3905</v>
      </c>
      <c r="D1179" s="29">
        <v>195416832</v>
      </c>
      <c r="E1179" s="31">
        <v>8.0428867340087908</v>
      </c>
    </row>
    <row r="1180" spans="2:5" x14ac:dyDescent="0.2">
      <c r="B1180" s="29" t="s">
        <v>3904</v>
      </c>
      <c r="C1180" s="29" t="s">
        <v>3903</v>
      </c>
      <c r="D1180" s="29">
        <v>194833664</v>
      </c>
      <c r="E1180" s="31">
        <v>1.7077045440673799</v>
      </c>
    </row>
    <row r="1181" spans="2:5" x14ac:dyDescent="0.2">
      <c r="B1181" s="29" t="s">
        <v>3902</v>
      </c>
      <c r="C1181" s="29" t="s">
        <v>3901</v>
      </c>
      <c r="D1181" s="29">
        <v>194233488</v>
      </c>
      <c r="E1181" s="31">
        <v>1.3602755069732699</v>
      </c>
    </row>
    <row r="1182" spans="2:5" x14ac:dyDescent="0.2">
      <c r="B1182" s="29" t="s">
        <v>3900</v>
      </c>
      <c r="C1182" s="29" t="s">
        <v>3899</v>
      </c>
      <c r="D1182" s="29">
        <v>193679408</v>
      </c>
      <c r="E1182" s="31">
        <v>2.0373890399932901</v>
      </c>
    </row>
    <row r="1183" spans="2:5" x14ac:dyDescent="0.2">
      <c r="B1183" s="29" t="s">
        <v>3898</v>
      </c>
      <c r="C1183" s="29" t="s">
        <v>3897</v>
      </c>
      <c r="D1183" s="29">
        <v>193100576</v>
      </c>
      <c r="E1183" s="31">
        <v>7</v>
      </c>
    </row>
    <row r="1184" spans="2:5" x14ac:dyDescent="0.2">
      <c r="B1184" s="29" t="s">
        <v>3896</v>
      </c>
      <c r="C1184" s="29" t="s">
        <v>3895</v>
      </c>
      <c r="D1184" s="29">
        <v>193097760</v>
      </c>
      <c r="E1184" s="31">
        <v>2.8296265602111799</v>
      </c>
    </row>
    <row r="1185" spans="2:5" x14ac:dyDescent="0.2">
      <c r="B1185" s="29" t="s">
        <v>3894</v>
      </c>
      <c r="C1185" s="29" t="s">
        <v>3893</v>
      </c>
      <c r="D1185" s="29">
        <v>193095024</v>
      </c>
      <c r="E1185" s="31">
        <v>7.75</v>
      </c>
    </row>
    <row r="1186" spans="2:5" x14ac:dyDescent="0.2">
      <c r="B1186" s="29" t="s">
        <v>207</v>
      </c>
      <c r="C1186" s="29" t="s">
        <v>3892</v>
      </c>
      <c r="D1186" s="29">
        <v>192904416</v>
      </c>
      <c r="E1186" s="31">
        <v>10.210000038146999</v>
      </c>
    </row>
    <row r="1187" spans="2:5" x14ac:dyDescent="0.2">
      <c r="B1187" s="29" t="s">
        <v>3891</v>
      </c>
      <c r="C1187" s="29" t="s">
        <v>3890</v>
      </c>
      <c r="D1187" s="29">
        <v>192749104</v>
      </c>
      <c r="E1187" s="31">
        <v>1</v>
      </c>
    </row>
    <row r="1188" spans="2:5" x14ac:dyDescent="0.2">
      <c r="B1188" s="29" t="s">
        <v>3889</v>
      </c>
      <c r="C1188" s="29" t="s">
        <v>3888</v>
      </c>
      <c r="D1188" s="29">
        <v>191668736</v>
      </c>
      <c r="E1188" s="31">
        <v>6.3499999046325701</v>
      </c>
    </row>
    <row r="1189" spans="2:5" x14ac:dyDescent="0.2">
      <c r="B1189" s="29" t="s">
        <v>3887</v>
      </c>
      <c r="C1189" s="29" t="s">
        <v>3886</v>
      </c>
      <c r="D1189" s="29">
        <v>190808192</v>
      </c>
      <c r="E1189" s="31">
        <v>14.5206394195557</v>
      </c>
    </row>
    <row r="1190" spans="2:5" x14ac:dyDescent="0.2">
      <c r="B1190" s="29" t="s">
        <v>3885</v>
      </c>
      <c r="C1190" s="29" t="s">
        <v>3884</v>
      </c>
      <c r="D1190" s="29">
        <v>190664448</v>
      </c>
      <c r="E1190" s="31">
        <v>23.197059631347699</v>
      </c>
    </row>
    <row r="1191" spans="2:5" x14ac:dyDescent="0.2">
      <c r="B1191" s="29" t="s">
        <v>3883</v>
      </c>
      <c r="C1191" s="29" t="s">
        <v>3882</v>
      </c>
      <c r="D1191" s="29">
        <v>190317648</v>
      </c>
      <c r="E1191" s="31">
        <v>2.3660508915781999E-2</v>
      </c>
    </row>
    <row r="1192" spans="2:5" x14ac:dyDescent="0.2">
      <c r="B1192" s="29" t="s">
        <v>3881</v>
      </c>
      <c r="C1192" s="29" t="s">
        <v>3880</v>
      </c>
      <c r="D1192" s="29">
        <v>189884560</v>
      </c>
      <c r="E1192" s="31">
        <v>0.249807253479958</v>
      </c>
    </row>
    <row r="1193" spans="2:5" x14ac:dyDescent="0.2">
      <c r="B1193" s="29" t="s">
        <v>3879</v>
      </c>
      <c r="C1193" s="29" t="s">
        <v>3878</v>
      </c>
      <c r="D1193" s="29">
        <v>189257392</v>
      </c>
      <c r="E1193" s="31">
        <v>0.25199437141418501</v>
      </c>
    </row>
    <row r="1194" spans="2:5" x14ac:dyDescent="0.2">
      <c r="B1194" s="29" t="s">
        <v>3877</v>
      </c>
      <c r="C1194" s="29" t="s">
        <v>3876</v>
      </c>
      <c r="D1194" s="29">
        <v>189180592</v>
      </c>
      <c r="E1194" s="31">
        <v>9.8199205398559606</v>
      </c>
    </row>
    <row r="1195" spans="2:5" x14ac:dyDescent="0.2">
      <c r="B1195" s="29" t="s">
        <v>3875</v>
      </c>
      <c r="C1195" s="29" t="s">
        <v>3874</v>
      </c>
      <c r="D1195" s="29">
        <v>188998800</v>
      </c>
      <c r="E1195" s="31">
        <v>1.5006079673767101</v>
      </c>
    </row>
    <row r="1196" spans="2:5" x14ac:dyDescent="0.2">
      <c r="B1196" s="29" t="s">
        <v>3873</v>
      </c>
      <c r="C1196" s="29" t="s">
        <v>3872</v>
      </c>
      <c r="D1196" s="29">
        <v>188435840</v>
      </c>
      <c r="E1196" s="31">
        <v>1.4752881526946999</v>
      </c>
    </row>
    <row r="1197" spans="2:5" x14ac:dyDescent="0.2">
      <c r="B1197" s="29" t="s">
        <v>3871</v>
      </c>
      <c r="C1197" s="29" t="s">
        <v>3870</v>
      </c>
      <c r="D1197" s="29">
        <v>188393648</v>
      </c>
      <c r="E1197" s="31">
        <v>6.9863305091857901</v>
      </c>
    </row>
    <row r="1198" spans="2:5" x14ac:dyDescent="0.2">
      <c r="B1198" s="29" t="s">
        <v>3869</v>
      </c>
      <c r="C1198" s="29" t="s">
        <v>3868</v>
      </c>
      <c r="D1198" s="29">
        <v>188081520</v>
      </c>
      <c r="E1198" s="31">
        <v>1.45000004768372</v>
      </c>
    </row>
    <row r="1199" spans="2:5" x14ac:dyDescent="0.2">
      <c r="B1199" s="29" t="s">
        <v>3867</v>
      </c>
      <c r="C1199" s="29" t="s">
        <v>3866</v>
      </c>
      <c r="D1199" s="29">
        <v>187743344</v>
      </c>
      <c r="E1199" s="31">
        <v>0.62494605779647805</v>
      </c>
    </row>
    <row r="1200" spans="2:5" x14ac:dyDescent="0.2">
      <c r="B1200" s="29" t="s">
        <v>3865</v>
      </c>
      <c r="C1200" s="29" t="s">
        <v>3864</v>
      </c>
      <c r="D1200" s="29">
        <v>187592656</v>
      </c>
      <c r="E1200" s="31">
        <v>2.8900001049041699</v>
      </c>
    </row>
    <row r="1201" spans="2:5" x14ac:dyDescent="0.2">
      <c r="B1201" s="29" t="s">
        <v>3863</v>
      </c>
      <c r="C1201" s="29" t="s">
        <v>3862</v>
      </c>
      <c r="D1201" s="29">
        <v>186767280</v>
      </c>
      <c r="E1201" s="31">
        <v>3.4114325046539302</v>
      </c>
    </row>
    <row r="1202" spans="2:5" x14ac:dyDescent="0.2">
      <c r="B1202" s="29" t="s">
        <v>3861</v>
      </c>
      <c r="C1202" s="29" t="s">
        <v>3860</v>
      </c>
      <c r="D1202" s="29">
        <v>186667440</v>
      </c>
      <c r="E1202" s="31">
        <v>1.0414667129516599</v>
      </c>
    </row>
    <row r="1203" spans="2:5" x14ac:dyDescent="0.2">
      <c r="B1203" s="29" t="s">
        <v>3859</v>
      </c>
      <c r="C1203" s="29" t="s">
        <v>3858</v>
      </c>
      <c r="D1203" s="29">
        <v>186340000</v>
      </c>
      <c r="E1203" s="31">
        <v>14</v>
      </c>
    </row>
    <row r="1204" spans="2:5" x14ac:dyDescent="0.2">
      <c r="B1204" s="29" t="s">
        <v>269</v>
      </c>
      <c r="C1204" s="29" t="s">
        <v>3857</v>
      </c>
      <c r="D1204" s="29">
        <v>186091072</v>
      </c>
      <c r="E1204" s="31">
        <v>5.9000000953674299</v>
      </c>
    </row>
    <row r="1205" spans="2:5" x14ac:dyDescent="0.2">
      <c r="B1205" s="29" t="s">
        <v>3856</v>
      </c>
      <c r="C1205" s="29" t="s">
        <v>3855</v>
      </c>
      <c r="D1205" s="29">
        <v>185147792</v>
      </c>
      <c r="E1205" s="31">
        <v>1.54076552391052</v>
      </c>
    </row>
    <row r="1206" spans="2:5" x14ac:dyDescent="0.2">
      <c r="B1206" s="29" t="s">
        <v>3854</v>
      </c>
      <c r="C1206" s="29" t="s">
        <v>3853</v>
      </c>
      <c r="D1206" s="29">
        <v>184956160</v>
      </c>
      <c r="E1206" s="31">
        <v>17.4899997711182</v>
      </c>
    </row>
    <row r="1207" spans="2:5" x14ac:dyDescent="0.2">
      <c r="B1207" s="29" t="s">
        <v>3852</v>
      </c>
      <c r="C1207" s="29" t="s">
        <v>3851</v>
      </c>
      <c r="D1207" s="29">
        <v>184159808</v>
      </c>
      <c r="E1207" s="31">
        <v>7.4000000953674299</v>
      </c>
    </row>
    <row r="1208" spans="2:5" x14ac:dyDescent="0.2">
      <c r="B1208" s="29" t="s">
        <v>3850</v>
      </c>
      <c r="C1208" s="29" t="s">
        <v>3849</v>
      </c>
      <c r="D1208" s="29">
        <v>183513568</v>
      </c>
      <c r="E1208" s="31">
        <v>7.5199999809265101</v>
      </c>
    </row>
    <row r="1209" spans="2:5" x14ac:dyDescent="0.2">
      <c r="B1209" s="29" t="s">
        <v>3848</v>
      </c>
      <c r="C1209" s="29" t="s">
        <v>3847</v>
      </c>
      <c r="D1209" s="29">
        <v>181468192</v>
      </c>
      <c r="E1209" s="31">
        <v>48.641895294189503</v>
      </c>
    </row>
    <row r="1210" spans="2:5" x14ac:dyDescent="0.2">
      <c r="B1210" s="29" t="s">
        <v>3846</v>
      </c>
      <c r="C1210" s="29" t="s">
        <v>3845</v>
      </c>
      <c r="D1210" s="29">
        <v>181369344</v>
      </c>
      <c r="E1210" s="31">
        <v>26.973323822021499</v>
      </c>
    </row>
    <row r="1211" spans="2:5" x14ac:dyDescent="0.2">
      <c r="B1211" s="29" t="s">
        <v>3844</v>
      </c>
      <c r="C1211" s="29" t="s">
        <v>3843</v>
      </c>
      <c r="D1211" s="29">
        <v>181348320</v>
      </c>
      <c r="E1211" s="31">
        <v>8.4336595535278303</v>
      </c>
    </row>
    <row r="1212" spans="2:5" x14ac:dyDescent="0.2">
      <c r="B1212" s="29" t="s">
        <v>3842</v>
      </c>
      <c r="C1212" s="29" t="s">
        <v>3841</v>
      </c>
      <c r="D1212" s="29">
        <v>180912128</v>
      </c>
      <c r="E1212" s="31">
        <v>24.860414505004901</v>
      </c>
    </row>
    <row r="1213" spans="2:5" x14ac:dyDescent="0.2">
      <c r="B1213" s="29" t="s">
        <v>3840</v>
      </c>
      <c r="C1213" s="29" t="s">
        <v>3839</v>
      </c>
      <c r="D1213" s="29">
        <v>180737504</v>
      </c>
      <c r="E1213" s="31">
        <v>0.48910349607467701</v>
      </c>
    </row>
    <row r="1214" spans="2:5" x14ac:dyDescent="0.2">
      <c r="B1214" s="29" t="s">
        <v>3838</v>
      </c>
      <c r="C1214" s="29" t="s">
        <v>3837</v>
      </c>
      <c r="D1214" s="29">
        <v>180589168</v>
      </c>
      <c r="E1214" s="31">
        <v>10.8435621261597</v>
      </c>
    </row>
    <row r="1215" spans="2:5" x14ac:dyDescent="0.2">
      <c r="B1215" s="29" t="s">
        <v>3836</v>
      </c>
      <c r="C1215" s="29" t="s">
        <v>3835</v>
      </c>
      <c r="D1215" s="29">
        <v>180039904</v>
      </c>
      <c r="E1215" s="31">
        <v>20.140081405639599</v>
      </c>
    </row>
    <row r="1216" spans="2:5" x14ac:dyDescent="0.2">
      <c r="B1216" s="29" t="s">
        <v>3834</v>
      </c>
      <c r="C1216" s="29" t="s">
        <v>3833</v>
      </c>
      <c r="D1216" s="29">
        <v>179943056</v>
      </c>
      <c r="E1216" s="31">
        <v>19.924394607543899</v>
      </c>
    </row>
    <row r="1217" spans="2:5" x14ac:dyDescent="0.2">
      <c r="B1217" s="29" t="s">
        <v>3832</v>
      </c>
      <c r="C1217" s="29" t="s">
        <v>3831</v>
      </c>
      <c r="D1217" s="29">
        <v>179851280</v>
      </c>
      <c r="E1217" s="31">
        <v>2.30341744422913</v>
      </c>
    </row>
    <row r="1218" spans="2:5" x14ac:dyDescent="0.2">
      <c r="B1218" s="29" t="s">
        <v>3830</v>
      </c>
      <c r="C1218" s="29" t="s">
        <v>3829</v>
      </c>
      <c r="D1218" s="29">
        <v>179378592</v>
      </c>
      <c r="E1218" s="31">
        <v>7.8224596977233896</v>
      </c>
    </row>
    <row r="1219" spans="2:5" x14ac:dyDescent="0.2">
      <c r="B1219" s="29" t="s">
        <v>3828</v>
      </c>
      <c r="C1219" s="29" t="s">
        <v>3827</v>
      </c>
      <c r="D1219" s="29">
        <v>179060912</v>
      </c>
      <c r="E1219" s="31">
        <v>3.4100000858306898</v>
      </c>
    </row>
    <row r="1220" spans="2:5" x14ac:dyDescent="0.2">
      <c r="B1220" s="29" t="s">
        <v>3826</v>
      </c>
      <c r="C1220" s="29" t="s">
        <v>3825</v>
      </c>
      <c r="D1220" s="29">
        <v>178858864</v>
      </c>
      <c r="E1220" s="31">
        <v>12.5875511169434</v>
      </c>
    </row>
    <row r="1221" spans="2:5" x14ac:dyDescent="0.2">
      <c r="B1221" s="29" t="s">
        <v>3824</v>
      </c>
      <c r="C1221" s="29" t="s">
        <v>3823</v>
      </c>
      <c r="D1221" s="29">
        <v>178726640</v>
      </c>
      <c r="E1221" s="31">
        <v>4.1799044609069798</v>
      </c>
    </row>
    <row r="1222" spans="2:5" x14ac:dyDescent="0.2">
      <c r="B1222" s="29" t="s">
        <v>3822</v>
      </c>
      <c r="C1222" s="29" t="s">
        <v>3821</v>
      </c>
      <c r="D1222" s="29">
        <v>178704768</v>
      </c>
      <c r="E1222" s="31">
        <v>24.231037139892599</v>
      </c>
    </row>
    <row r="1223" spans="2:5" x14ac:dyDescent="0.2">
      <c r="B1223" s="29" t="s">
        <v>3820</v>
      </c>
      <c r="C1223" s="29" t="s">
        <v>3819</v>
      </c>
      <c r="D1223" s="29">
        <v>177871968</v>
      </c>
      <c r="E1223" s="31">
        <v>9.6262159347534197</v>
      </c>
    </row>
    <row r="1224" spans="2:5" x14ac:dyDescent="0.2">
      <c r="B1224" s="29" t="s">
        <v>3818</v>
      </c>
      <c r="C1224" s="29" t="s">
        <v>3817</v>
      </c>
      <c r="D1224" s="29">
        <v>177665520</v>
      </c>
      <c r="E1224" s="31">
        <v>8.9281702041625994</v>
      </c>
    </row>
    <row r="1225" spans="2:5" x14ac:dyDescent="0.2">
      <c r="B1225" s="29" t="s">
        <v>3816</v>
      </c>
      <c r="C1225" s="29" t="s">
        <v>3815</v>
      </c>
      <c r="D1225" s="29">
        <v>177068192</v>
      </c>
      <c r="E1225" s="31">
        <v>19.4657497406006</v>
      </c>
    </row>
    <row r="1226" spans="2:5" x14ac:dyDescent="0.2">
      <c r="B1226" s="29" t="s">
        <v>3814</v>
      </c>
      <c r="C1226" s="29" t="s">
        <v>3813</v>
      </c>
      <c r="D1226" s="29">
        <v>176807344</v>
      </c>
      <c r="E1226" s="31">
        <v>3.90565013885498</v>
      </c>
    </row>
    <row r="1227" spans="2:5" x14ac:dyDescent="0.2">
      <c r="B1227" s="29" t="s">
        <v>3812</v>
      </c>
      <c r="C1227" s="29" t="s">
        <v>3811</v>
      </c>
      <c r="D1227" s="29">
        <v>176346752</v>
      </c>
      <c r="E1227" s="31">
        <v>12.6264085769653</v>
      </c>
    </row>
    <row r="1228" spans="2:5" x14ac:dyDescent="0.2">
      <c r="B1228" s="29" t="s">
        <v>3810</v>
      </c>
      <c r="C1228" s="29" t="s">
        <v>3809</v>
      </c>
      <c r="D1228" s="29">
        <v>176150992</v>
      </c>
      <c r="E1228" s="31">
        <v>19.555660247802699</v>
      </c>
    </row>
    <row r="1229" spans="2:5" x14ac:dyDescent="0.2">
      <c r="B1229" s="29" t="s">
        <v>3808</v>
      </c>
      <c r="C1229" s="29" t="s">
        <v>3807</v>
      </c>
      <c r="D1229" s="29">
        <v>175836368</v>
      </c>
      <c r="E1229" s="31">
        <v>3.0499999523162802</v>
      </c>
    </row>
    <row r="1230" spans="2:5" x14ac:dyDescent="0.2">
      <c r="B1230" s="29" t="s">
        <v>3806</v>
      </c>
      <c r="C1230" s="29" t="s">
        <v>3805</v>
      </c>
      <c r="D1230" s="29">
        <v>175736432</v>
      </c>
      <c r="E1230" s="31">
        <v>7.1399998664856001</v>
      </c>
    </row>
    <row r="1231" spans="2:5" x14ac:dyDescent="0.2">
      <c r="B1231" s="29" t="s">
        <v>3804</v>
      </c>
      <c r="C1231" s="29" t="s">
        <v>3803</v>
      </c>
      <c r="D1231" s="29">
        <v>175702208</v>
      </c>
      <c r="E1231" s="31">
        <v>3.2877773046493503E-2</v>
      </c>
    </row>
    <row r="1232" spans="2:5" x14ac:dyDescent="0.2">
      <c r="B1232" s="29" t="s">
        <v>3802</v>
      </c>
      <c r="C1232" s="29" t="s">
        <v>3801</v>
      </c>
      <c r="D1232" s="29">
        <v>175088704</v>
      </c>
      <c r="E1232" s="31">
        <v>5.9308923780918101E-2</v>
      </c>
    </row>
    <row r="1233" spans="2:5" x14ac:dyDescent="0.2">
      <c r="B1233" s="29" t="s">
        <v>3800</v>
      </c>
      <c r="C1233" s="29" t="s">
        <v>3799</v>
      </c>
      <c r="D1233" s="29">
        <v>174545568</v>
      </c>
      <c r="E1233" s="31">
        <v>5.0530843734741202</v>
      </c>
    </row>
    <row r="1234" spans="2:5" x14ac:dyDescent="0.2">
      <c r="B1234" s="29" t="s">
        <v>3798</v>
      </c>
      <c r="C1234" s="29" t="s">
        <v>3797</v>
      </c>
      <c r="D1234" s="29">
        <v>174283696</v>
      </c>
      <c r="E1234" s="31">
        <v>0.35037901997566201</v>
      </c>
    </row>
    <row r="1235" spans="2:5" x14ac:dyDescent="0.2">
      <c r="B1235" s="29" t="s">
        <v>3796</v>
      </c>
      <c r="C1235" s="29" t="s">
        <v>3795</v>
      </c>
      <c r="D1235" s="29">
        <v>174244608</v>
      </c>
      <c r="E1235" s="31">
        <v>0.73110646009445202</v>
      </c>
    </row>
    <row r="1236" spans="2:5" x14ac:dyDescent="0.2">
      <c r="B1236" s="29" t="s">
        <v>3794</v>
      </c>
      <c r="C1236" s="29" t="s">
        <v>3793</v>
      </c>
      <c r="D1236" s="29">
        <v>174103840</v>
      </c>
      <c r="E1236" s="31">
        <v>0.58232551813125599</v>
      </c>
    </row>
    <row r="1237" spans="2:5" x14ac:dyDescent="0.2">
      <c r="B1237" s="29" t="s">
        <v>3792</v>
      </c>
      <c r="C1237" s="29" t="s">
        <v>3791</v>
      </c>
      <c r="D1237" s="29">
        <v>173574784</v>
      </c>
      <c r="E1237" s="31">
        <v>23.645921707153299</v>
      </c>
    </row>
    <row r="1238" spans="2:5" x14ac:dyDescent="0.2">
      <c r="B1238" s="29" t="s">
        <v>3790</v>
      </c>
      <c r="C1238" s="29" t="s">
        <v>3789</v>
      </c>
      <c r="D1238" s="29">
        <v>173488512</v>
      </c>
      <c r="E1238" s="31">
        <v>17.173015594482401</v>
      </c>
    </row>
    <row r="1239" spans="2:5" x14ac:dyDescent="0.2">
      <c r="B1239" s="29" t="s">
        <v>3788</v>
      </c>
      <c r="C1239" s="29" t="s">
        <v>3787</v>
      </c>
      <c r="D1239" s="29">
        <v>173390336</v>
      </c>
      <c r="E1239" s="31">
        <v>4.7515568733215297</v>
      </c>
    </row>
    <row r="1240" spans="2:5" x14ac:dyDescent="0.2">
      <c r="B1240" s="29" t="s">
        <v>3786</v>
      </c>
      <c r="C1240" s="29" t="s">
        <v>3785</v>
      </c>
      <c r="D1240" s="29">
        <v>173335776</v>
      </c>
      <c r="E1240" s="31">
        <v>3.8800001144409202</v>
      </c>
    </row>
    <row r="1241" spans="2:5" x14ac:dyDescent="0.2">
      <c r="B1241" s="29" t="s">
        <v>3784</v>
      </c>
      <c r="C1241" s="29" t="s">
        <v>3783</v>
      </c>
      <c r="D1241" s="29">
        <v>172711040</v>
      </c>
      <c r="E1241" s="31">
        <v>1.1829479932785001</v>
      </c>
    </row>
    <row r="1242" spans="2:5" x14ac:dyDescent="0.2">
      <c r="B1242" s="29" t="s">
        <v>3782</v>
      </c>
      <c r="C1242" s="29" t="s">
        <v>3781</v>
      </c>
      <c r="D1242" s="29">
        <v>171982400</v>
      </c>
      <c r="E1242" s="31">
        <v>3.1511101722717298</v>
      </c>
    </row>
    <row r="1243" spans="2:5" x14ac:dyDescent="0.2">
      <c r="B1243" s="29" t="s">
        <v>3780</v>
      </c>
      <c r="C1243" s="29" t="s">
        <v>3779</v>
      </c>
      <c r="D1243" s="29">
        <v>171306976</v>
      </c>
      <c r="E1243" s="31">
        <v>1.07066857814789</v>
      </c>
    </row>
    <row r="1244" spans="2:5" x14ac:dyDescent="0.2">
      <c r="B1244" s="29" t="s">
        <v>3778</v>
      </c>
      <c r="C1244" s="29" t="s">
        <v>3777</v>
      </c>
      <c r="D1244" s="29">
        <v>171050192</v>
      </c>
      <c r="E1244" s="31">
        <v>2.36769700050354</v>
      </c>
    </row>
    <row r="1245" spans="2:5" x14ac:dyDescent="0.2">
      <c r="B1245" s="29" t="s">
        <v>3776</v>
      </c>
      <c r="C1245" s="29" t="s">
        <v>3775</v>
      </c>
      <c r="D1245" s="29">
        <v>170652512</v>
      </c>
      <c r="E1245" s="31">
        <v>1.03986692428589</v>
      </c>
    </row>
    <row r="1246" spans="2:5" x14ac:dyDescent="0.2">
      <c r="B1246" s="29" t="s">
        <v>3774</v>
      </c>
      <c r="C1246" s="29" t="s">
        <v>3773</v>
      </c>
      <c r="D1246" s="29">
        <v>170640640</v>
      </c>
      <c r="E1246" s="31">
        <v>6.2578110694885298</v>
      </c>
    </row>
    <row r="1247" spans="2:5" x14ac:dyDescent="0.2">
      <c r="B1247" s="29" t="s">
        <v>3772</v>
      </c>
      <c r="C1247" s="29" t="s">
        <v>3771</v>
      </c>
      <c r="D1247" s="29">
        <v>170574720</v>
      </c>
      <c r="E1247" s="31">
        <v>0.70521903038024902</v>
      </c>
    </row>
    <row r="1248" spans="2:5" x14ac:dyDescent="0.2">
      <c r="B1248" s="29" t="s">
        <v>3770</v>
      </c>
      <c r="C1248" s="29" t="s">
        <v>3769</v>
      </c>
      <c r="D1248" s="29">
        <v>170477152</v>
      </c>
      <c r="E1248" s="31">
        <v>9.7103967666625994</v>
      </c>
    </row>
    <row r="1249" spans="2:5" x14ac:dyDescent="0.2">
      <c r="B1249" s="29" t="s">
        <v>3768</v>
      </c>
      <c r="C1249" s="29" t="s">
        <v>3767</v>
      </c>
      <c r="D1249" s="29">
        <v>170157712</v>
      </c>
      <c r="E1249" s="31">
        <v>7.3699998855590803</v>
      </c>
    </row>
    <row r="1250" spans="2:5" x14ac:dyDescent="0.2">
      <c r="B1250" s="29" t="s">
        <v>3766</v>
      </c>
      <c r="C1250" s="29" t="s">
        <v>3765</v>
      </c>
      <c r="D1250" s="29">
        <v>169995328</v>
      </c>
      <c r="E1250" s="31">
        <v>7.7799997329711896</v>
      </c>
    </row>
    <row r="1251" spans="2:5" x14ac:dyDescent="0.2">
      <c r="B1251" s="29" t="s">
        <v>3764</v>
      </c>
      <c r="C1251" s="29" t="s">
        <v>3763</v>
      </c>
      <c r="D1251" s="29">
        <v>169758320</v>
      </c>
      <c r="E1251" s="31">
        <v>2.0093429088592498</v>
      </c>
    </row>
    <row r="1252" spans="2:5" x14ac:dyDescent="0.2">
      <c r="B1252" s="29" t="s">
        <v>3762</v>
      </c>
      <c r="C1252" s="29" t="s">
        <v>3761</v>
      </c>
      <c r="D1252" s="29">
        <v>169698800</v>
      </c>
      <c r="E1252" s="31">
        <v>22.567682266235401</v>
      </c>
    </row>
    <row r="1253" spans="2:5" x14ac:dyDescent="0.2">
      <c r="B1253" s="29" t="s">
        <v>3760</v>
      </c>
      <c r="C1253" s="29" t="s">
        <v>3759</v>
      </c>
      <c r="D1253" s="29">
        <v>169466240</v>
      </c>
      <c r="E1253" s="31">
        <v>2.35489845275879</v>
      </c>
    </row>
    <row r="1254" spans="2:5" x14ac:dyDescent="0.2">
      <c r="B1254" s="29" t="s">
        <v>3758</v>
      </c>
      <c r="C1254" s="29" t="s">
        <v>3757</v>
      </c>
      <c r="D1254" s="29">
        <v>168846928</v>
      </c>
      <c r="E1254" s="31">
        <v>14.6555061340332</v>
      </c>
    </row>
    <row r="1255" spans="2:5" x14ac:dyDescent="0.2">
      <c r="B1255" s="29" t="s">
        <v>3756</v>
      </c>
      <c r="C1255" s="29" t="s">
        <v>3755</v>
      </c>
      <c r="D1255" s="29">
        <v>168528192</v>
      </c>
      <c r="E1255" s="31">
        <v>1.00947082042694</v>
      </c>
    </row>
    <row r="1256" spans="2:5" x14ac:dyDescent="0.2">
      <c r="B1256" s="29" t="s">
        <v>195</v>
      </c>
      <c r="C1256" s="29" t="s">
        <v>3754</v>
      </c>
      <c r="D1256" s="29">
        <v>167687888</v>
      </c>
      <c r="E1256" s="31">
        <v>4.8899998664856001</v>
      </c>
    </row>
    <row r="1257" spans="2:5" x14ac:dyDescent="0.2">
      <c r="B1257" s="29" t="s">
        <v>3753</v>
      </c>
      <c r="C1257" s="29" t="s">
        <v>3752</v>
      </c>
      <c r="D1257" s="29">
        <v>167406720</v>
      </c>
      <c r="E1257" s="31">
        <v>6.5641975402831996</v>
      </c>
    </row>
    <row r="1258" spans="2:5" x14ac:dyDescent="0.2">
      <c r="B1258" s="29" t="s">
        <v>3751</v>
      </c>
      <c r="C1258" s="29" t="s">
        <v>3750</v>
      </c>
      <c r="D1258" s="29">
        <v>167046704</v>
      </c>
      <c r="E1258" s="31">
        <v>4.0799999237060502</v>
      </c>
    </row>
    <row r="1259" spans="2:5" x14ac:dyDescent="0.2">
      <c r="B1259" s="29" t="s">
        <v>3749</v>
      </c>
      <c r="C1259" s="29" t="s">
        <v>3748</v>
      </c>
      <c r="D1259" s="29">
        <v>166931936</v>
      </c>
      <c r="E1259" s="31">
        <v>22.429592132568398</v>
      </c>
    </row>
    <row r="1260" spans="2:5" x14ac:dyDescent="0.2">
      <c r="B1260" s="29" t="s">
        <v>3747</v>
      </c>
      <c r="C1260" s="29" t="s">
        <v>3746</v>
      </c>
      <c r="D1260" s="29">
        <v>166696880</v>
      </c>
      <c r="E1260" s="31">
        <v>7.4000000953674299</v>
      </c>
    </row>
    <row r="1261" spans="2:5" x14ac:dyDescent="0.2">
      <c r="B1261" s="29" t="s">
        <v>3745</v>
      </c>
      <c r="C1261" s="29" t="s">
        <v>3744</v>
      </c>
      <c r="D1261" s="29">
        <v>166693792</v>
      </c>
      <c r="E1261" s="31">
        <v>21.001237869262699</v>
      </c>
    </row>
    <row r="1262" spans="2:5" x14ac:dyDescent="0.2">
      <c r="B1262" s="29" t="s">
        <v>3743</v>
      </c>
      <c r="C1262" s="29" t="s">
        <v>3742</v>
      </c>
      <c r="D1262" s="29">
        <v>166564960</v>
      </c>
      <c r="E1262" s="31">
        <v>1.9700000286102299</v>
      </c>
    </row>
    <row r="1263" spans="2:5" x14ac:dyDescent="0.2">
      <c r="B1263" s="29" t="s">
        <v>3741</v>
      </c>
      <c r="C1263" s="29" t="s">
        <v>3740</v>
      </c>
      <c r="D1263" s="29">
        <v>165586720</v>
      </c>
      <c r="E1263" s="31">
        <v>2.9660203456878702</v>
      </c>
    </row>
    <row r="1264" spans="2:5" x14ac:dyDescent="0.2">
      <c r="B1264" s="29" t="s">
        <v>3739</v>
      </c>
      <c r="C1264" s="29" t="s">
        <v>3738</v>
      </c>
      <c r="D1264" s="29">
        <v>164394416</v>
      </c>
      <c r="E1264" s="31">
        <v>17.30788230896</v>
      </c>
    </row>
    <row r="1265" spans="2:5" x14ac:dyDescent="0.2">
      <c r="B1265" s="29" t="s">
        <v>3737</v>
      </c>
      <c r="C1265" s="29" t="s">
        <v>3736</v>
      </c>
      <c r="D1265" s="29">
        <v>164085696</v>
      </c>
      <c r="E1265" s="31">
        <v>10.6599998474121</v>
      </c>
    </row>
    <row r="1266" spans="2:5" x14ac:dyDescent="0.2">
      <c r="B1266" s="29" t="s">
        <v>3735</v>
      </c>
      <c r="C1266" s="29" t="s">
        <v>3734</v>
      </c>
      <c r="D1266" s="29">
        <v>163820384</v>
      </c>
      <c r="E1266" s="31">
        <v>11.8400001525879</v>
      </c>
    </row>
    <row r="1267" spans="2:5" x14ac:dyDescent="0.2">
      <c r="B1267" s="29" t="s">
        <v>3733</v>
      </c>
      <c r="C1267" s="29" t="s">
        <v>3732</v>
      </c>
      <c r="D1267" s="29">
        <v>163583664</v>
      </c>
      <c r="E1267" s="31">
        <v>13.6664838790894</v>
      </c>
    </row>
    <row r="1268" spans="2:5" x14ac:dyDescent="0.2">
      <c r="B1268" s="29" t="s">
        <v>3731</v>
      </c>
      <c r="C1268" s="29" t="s">
        <v>3730</v>
      </c>
      <c r="D1268" s="29">
        <v>162122496</v>
      </c>
      <c r="E1268" s="31">
        <v>1.0799758434295701</v>
      </c>
    </row>
    <row r="1269" spans="2:5" x14ac:dyDescent="0.2">
      <c r="B1269" s="29" t="s">
        <v>3729</v>
      </c>
      <c r="C1269" s="29" t="s">
        <v>3728</v>
      </c>
      <c r="D1269" s="29">
        <v>162078528</v>
      </c>
      <c r="E1269" s="31">
        <v>16.318861007690401</v>
      </c>
    </row>
    <row r="1270" spans="2:5" x14ac:dyDescent="0.2">
      <c r="B1270" s="29" t="s">
        <v>3727</v>
      </c>
      <c r="C1270" s="29" t="s">
        <v>3726</v>
      </c>
      <c r="D1270" s="29">
        <v>161636432</v>
      </c>
      <c r="E1270" s="31">
        <v>9.3177661895752006</v>
      </c>
    </row>
    <row r="1271" spans="2:5" x14ac:dyDescent="0.2">
      <c r="B1271" s="29" t="s">
        <v>3725</v>
      </c>
      <c r="C1271" s="29" t="s">
        <v>3724</v>
      </c>
      <c r="D1271" s="29">
        <v>160882672</v>
      </c>
      <c r="E1271" s="31">
        <v>26.6136798858643</v>
      </c>
    </row>
    <row r="1272" spans="2:5" x14ac:dyDescent="0.2">
      <c r="B1272" s="29" t="s">
        <v>3723</v>
      </c>
      <c r="C1272" s="29" t="s">
        <v>3722</v>
      </c>
      <c r="D1272" s="29">
        <v>160674224</v>
      </c>
      <c r="E1272" s="31">
        <v>8.8900003433227504</v>
      </c>
    </row>
    <row r="1273" spans="2:5" x14ac:dyDescent="0.2">
      <c r="B1273" s="29" t="s">
        <v>3721</v>
      </c>
      <c r="C1273" s="29" t="s">
        <v>3720</v>
      </c>
      <c r="D1273" s="29">
        <v>160386784</v>
      </c>
      <c r="E1273" s="31">
        <v>6.8099999427795401</v>
      </c>
    </row>
    <row r="1274" spans="2:5" x14ac:dyDescent="0.2">
      <c r="B1274" s="29" t="s">
        <v>3719</v>
      </c>
      <c r="C1274" s="29" t="s">
        <v>3718</v>
      </c>
      <c r="D1274" s="29">
        <v>158854720</v>
      </c>
      <c r="E1274" s="31">
        <v>12.8772830963135</v>
      </c>
    </row>
    <row r="1275" spans="2:5" x14ac:dyDescent="0.2">
      <c r="B1275" s="29" t="s">
        <v>3717</v>
      </c>
      <c r="C1275" s="29" t="s">
        <v>3716</v>
      </c>
      <c r="D1275" s="29">
        <v>158828096</v>
      </c>
      <c r="E1275" s="31">
        <v>0.35241761803626998</v>
      </c>
    </row>
    <row r="1276" spans="2:5" x14ac:dyDescent="0.2">
      <c r="B1276" s="29" t="s">
        <v>3715</v>
      </c>
      <c r="C1276" s="29" t="s">
        <v>3714</v>
      </c>
      <c r="D1276" s="29">
        <v>158127184</v>
      </c>
      <c r="E1276" s="31">
        <v>6.5</v>
      </c>
    </row>
    <row r="1277" spans="2:5" x14ac:dyDescent="0.2">
      <c r="B1277" s="29" t="s">
        <v>3713</v>
      </c>
      <c r="C1277" s="29" t="s">
        <v>3712</v>
      </c>
      <c r="D1277" s="29">
        <v>157896384</v>
      </c>
      <c r="E1277" s="31">
        <v>1.75</v>
      </c>
    </row>
    <row r="1278" spans="2:5" x14ac:dyDescent="0.2">
      <c r="B1278" s="29" t="s">
        <v>3711</v>
      </c>
      <c r="C1278" s="29" t="s">
        <v>3710</v>
      </c>
      <c r="D1278" s="29">
        <v>157883488</v>
      </c>
      <c r="E1278" s="31">
        <v>1.32970678806305</v>
      </c>
    </row>
    <row r="1279" spans="2:5" x14ac:dyDescent="0.2">
      <c r="B1279" s="29" t="s">
        <v>3709</v>
      </c>
      <c r="C1279" s="29" t="s">
        <v>3708</v>
      </c>
      <c r="D1279" s="29">
        <v>157233472</v>
      </c>
      <c r="E1279" s="31">
        <v>3.5999999046325701</v>
      </c>
    </row>
    <row r="1280" spans="2:5" x14ac:dyDescent="0.2">
      <c r="B1280" s="29" t="s">
        <v>3707</v>
      </c>
      <c r="C1280" s="29" t="s">
        <v>3706</v>
      </c>
      <c r="D1280" s="29">
        <v>157228880</v>
      </c>
      <c r="E1280" s="31">
        <v>6.1130390167236301</v>
      </c>
    </row>
    <row r="1281" spans="2:5" x14ac:dyDescent="0.2">
      <c r="B1281" s="29" t="s">
        <v>3705</v>
      </c>
      <c r="C1281" s="29" t="s">
        <v>3704</v>
      </c>
      <c r="D1281" s="29">
        <v>157151344</v>
      </c>
      <c r="E1281" s="31">
        <v>4.7833876609802202</v>
      </c>
    </row>
    <row r="1282" spans="2:5" x14ac:dyDescent="0.2">
      <c r="B1282" s="29" t="s">
        <v>3703</v>
      </c>
      <c r="C1282" s="29" t="s">
        <v>3702</v>
      </c>
      <c r="D1282" s="29">
        <v>156903760</v>
      </c>
      <c r="E1282" s="31">
        <v>6.2549643516540501</v>
      </c>
    </row>
    <row r="1283" spans="2:5" x14ac:dyDescent="0.2">
      <c r="B1283" s="29" t="s">
        <v>3701</v>
      </c>
      <c r="C1283" s="29" t="s">
        <v>3700</v>
      </c>
      <c r="D1283" s="29">
        <v>155971168</v>
      </c>
      <c r="E1283" s="31">
        <v>15.1000003814697</v>
      </c>
    </row>
    <row r="1284" spans="2:5" x14ac:dyDescent="0.2">
      <c r="B1284" s="29" t="s">
        <v>3699</v>
      </c>
      <c r="C1284" s="29" t="s">
        <v>3698</v>
      </c>
      <c r="D1284" s="29">
        <v>155936048</v>
      </c>
      <c r="E1284" s="31">
        <v>6.2600002288818404</v>
      </c>
    </row>
    <row r="1285" spans="2:5" x14ac:dyDescent="0.2">
      <c r="B1285" s="29" t="s">
        <v>3697</v>
      </c>
      <c r="C1285" s="29" t="s">
        <v>3696</v>
      </c>
      <c r="D1285" s="29">
        <v>155792016</v>
      </c>
      <c r="E1285" s="31">
        <v>5.4959135055542001</v>
      </c>
    </row>
    <row r="1286" spans="2:5" x14ac:dyDescent="0.2">
      <c r="B1286" s="29" t="s">
        <v>3695</v>
      </c>
      <c r="C1286" s="29" t="s">
        <v>3694</v>
      </c>
      <c r="D1286" s="29">
        <v>154640192</v>
      </c>
      <c r="E1286" s="31">
        <v>5.46000003814697</v>
      </c>
    </row>
    <row r="1287" spans="2:5" x14ac:dyDescent="0.2">
      <c r="B1287" s="29" t="s">
        <v>3693</v>
      </c>
      <c r="C1287" s="29" t="s">
        <v>3692</v>
      </c>
      <c r="D1287" s="29">
        <v>154621856</v>
      </c>
      <c r="E1287" s="31">
        <v>28.3219909667969</v>
      </c>
    </row>
    <row r="1288" spans="2:5" x14ac:dyDescent="0.2">
      <c r="B1288" s="29" t="s">
        <v>3691</v>
      </c>
      <c r="C1288" s="29" t="s">
        <v>3690</v>
      </c>
      <c r="D1288" s="29">
        <v>153390112</v>
      </c>
      <c r="E1288" s="31">
        <v>8.5701122283935494</v>
      </c>
    </row>
    <row r="1289" spans="2:5" x14ac:dyDescent="0.2">
      <c r="B1289" s="29" t="s">
        <v>3689</v>
      </c>
      <c r="C1289" s="29" t="s">
        <v>3688</v>
      </c>
      <c r="D1289" s="29">
        <v>153356704</v>
      </c>
      <c r="E1289" s="31">
        <v>19.825393676757798</v>
      </c>
    </row>
    <row r="1290" spans="2:5" x14ac:dyDescent="0.2">
      <c r="B1290" s="29" t="s">
        <v>3687</v>
      </c>
      <c r="C1290" s="29" t="s">
        <v>3686</v>
      </c>
      <c r="D1290" s="29">
        <v>153072240</v>
      </c>
      <c r="E1290" s="31">
        <v>2.46368455886841</v>
      </c>
    </row>
    <row r="1291" spans="2:5" x14ac:dyDescent="0.2">
      <c r="B1291" s="29" t="s">
        <v>3685</v>
      </c>
      <c r="C1291" s="29" t="s">
        <v>3684</v>
      </c>
      <c r="D1291" s="29">
        <v>153070768</v>
      </c>
      <c r="E1291" s="31">
        <v>7.6015110015869096</v>
      </c>
    </row>
    <row r="1292" spans="2:5" x14ac:dyDescent="0.2">
      <c r="B1292" s="29" t="s">
        <v>3683</v>
      </c>
      <c r="C1292" s="29" t="s">
        <v>3682</v>
      </c>
      <c r="D1292" s="29">
        <v>152999264</v>
      </c>
      <c r="E1292" s="31">
        <v>15.199999809265099</v>
      </c>
    </row>
    <row r="1293" spans="2:5" x14ac:dyDescent="0.2">
      <c r="B1293" s="29" t="s">
        <v>3681</v>
      </c>
      <c r="C1293" s="29" t="s">
        <v>3680</v>
      </c>
      <c r="D1293" s="29">
        <v>152995552</v>
      </c>
      <c r="E1293" s="31">
        <v>7.28999996185303</v>
      </c>
    </row>
    <row r="1294" spans="2:5" x14ac:dyDescent="0.2">
      <c r="B1294" s="29" t="s">
        <v>3679</v>
      </c>
      <c r="C1294" s="29" t="s">
        <v>3678</v>
      </c>
      <c r="D1294" s="29">
        <v>152826912</v>
      </c>
      <c r="E1294" s="31">
        <v>0.57043868303298995</v>
      </c>
    </row>
    <row r="1295" spans="2:5" x14ac:dyDescent="0.2">
      <c r="B1295" s="29" t="s">
        <v>3677</v>
      </c>
      <c r="C1295" s="29" t="s">
        <v>3676</v>
      </c>
      <c r="D1295" s="29">
        <v>152706384</v>
      </c>
      <c r="E1295" s="31">
        <v>0.98309999704360995</v>
      </c>
    </row>
    <row r="1296" spans="2:5" x14ac:dyDescent="0.2">
      <c r="B1296" s="29" t="s">
        <v>3675</v>
      </c>
      <c r="C1296" s="29" t="s">
        <v>3674</v>
      </c>
      <c r="D1296" s="29">
        <v>152329776</v>
      </c>
      <c r="E1296" s="31">
        <v>8.3800001144409197</v>
      </c>
    </row>
    <row r="1297" spans="2:5" x14ac:dyDescent="0.2">
      <c r="B1297" s="29" t="s">
        <v>3673</v>
      </c>
      <c r="C1297" s="29" t="s">
        <v>3672</v>
      </c>
      <c r="D1297" s="29">
        <v>152051920</v>
      </c>
      <c r="E1297" s="31">
        <v>3.6850921809673302E-2</v>
      </c>
    </row>
    <row r="1298" spans="2:5" x14ac:dyDescent="0.2">
      <c r="B1298" s="29" t="s">
        <v>3671</v>
      </c>
      <c r="C1298" s="29" t="s">
        <v>3670</v>
      </c>
      <c r="D1298" s="29">
        <v>151966064</v>
      </c>
      <c r="E1298" s="31">
        <v>11.8599996566772</v>
      </c>
    </row>
    <row r="1299" spans="2:5" x14ac:dyDescent="0.2">
      <c r="B1299" s="29" t="s">
        <v>3669</v>
      </c>
      <c r="C1299" s="29" t="s">
        <v>3668</v>
      </c>
      <c r="D1299" s="29">
        <v>151956048</v>
      </c>
      <c r="E1299" s="31">
        <v>4.96389865875244E-2</v>
      </c>
    </row>
    <row r="1300" spans="2:5" x14ac:dyDescent="0.2">
      <c r="B1300" s="29" t="s">
        <v>3667</v>
      </c>
      <c r="C1300" s="29" t="s">
        <v>3666</v>
      </c>
      <c r="D1300" s="29">
        <v>150520640</v>
      </c>
      <c r="E1300" s="31">
        <v>1.3406285047531099</v>
      </c>
    </row>
    <row r="1301" spans="2:5" x14ac:dyDescent="0.2">
      <c r="B1301" s="29" t="s">
        <v>3665</v>
      </c>
      <c r="C1301" s="29" t="s">
        <v>3664</v>
      </c>
      <c r="D1301" s="29">
        <v>150367504</v>
      </c>
      <c r="E1301" s="31">
        <v>2.5999999046325701</v>
      </c>
    </row>
    <row r="1302" spans="2:5" x14ac:dyDescent="0.2">
      <c r="B1302" s="29" t="s">
        <v>3663</v>
      </c>
      <c r="C1302" s="29" t="s">
        <v>3662</v>
      </c>
      <c r="D1302" s="29">
        <v>150308208</v>
      </c>
      <c r="E1302" s="31">
        <v>2.62371802330017</v>
      </c>
    </row>
    <row r="1303" spans="2:5" x14ac:dyDescent="0.2">
      <c r="B1303" s="29" t="s">
        <v>3661</v>
      </c>
      <c r="C1303" s="29" t="s">
        <v>3660</v>
      </c>
      <c r="D1303" s="29">
        <v>150030352</v>
      </c>
      <c r="E1303" s="31">
        <v>23.376880645751999</v>
      </c>
    </row>
    <row r="1304" spans="2:5" x14ac:dyDescent="0.2">
      <c r="B1304" s="29" t="s">
        <v>3659</v>
      </c>
      <c r="C1304" s="29" t="s">
        <v>3658</v>
      </c>
      <c r="D1304" s="29">
        <v>149795552</v>
      </c>
      <c r="E1304" s="31">
        <v>13.234709739685099</v>
      </c>
    </row>
    <row r="1305" spans="2:5" x14ac:dyDescent="0.2">
      <c r="B1305" s="29" t="s">
        <v>3657</v>
      </c>
      <c r="C1305" s="29" t="s">
        <v>3656</v>
      </c>
      <c r="D1305" s="29">
        <v>149230336</v>
      </c>
      <c r="E1305" s="31">
        <v>16.744499206543001</v>
      </c>
    </row>
    <row r="1306" spans="2:5" x14ac:dyDescent="0.2">
      <c r="B1306" s="29" t="s">
        <v>3655</v>
      </c>
      <c r="C1306" s="29" t="s">
        <v>3654</v>
      </c>
      <c r="D1306" s="29">
        <v>148932704</v>
      </c>
      <c r="E1306" s="31">
        <v>10.4212760925293</v>
      </c>
    </row>
    <row r="1307" spans="2:5" x14ac:dyDescent="0.2">
      <c r="B1307" s="29" t="s">
        <v>3653</v>
      </c>
      <c r="C1307" s="29" t="s">
        <v>3652</v>
      </c>
      <c r="D1307" s="29">
        <v>148671120</v>
      </c>
      <c r="E1307" s="31">
        <v>0.23187339305877699</v>
      </c>
    </row>
    <row r="1308" spans="2:5" x14ac:dyDescent="0.2">
      <c r="B1308" s="29" t="s">
        <v>3651</v>
      </c>
      <c r="C1308" s="29" t="s">
        <v>3650</v>
      </c>
      <c r="D1308" s="29">
        <v>148489504</v>
      </c>
      <c r="E1308" s="31">
        <v>25510.203125</v>
      </c>
    </row>
    <row r="1309" spans="2:5" x14ac:dyDescent="0.2">
      <c r="B1309" s="29" t="s">
        <v>3649</v>
      </c>
      <c r="C1309" s="29" t="s">
        <v>3648</v>
      </c>
      <c r="D1309" s="29">
        <v>148204336</v>
      </c>
      <c r="E1309" s="31">
        <v>3.1579971313476598</v>
      </c>
    </row>
    <row r="1310" spans="2:5" x14ac:dyDescent="0.2">
      <c r="B1310" s="29" t="s">
        <v>3647</v>
      </c>
      <c r="C1310" s="29" t="s">
        <v>3646</v>
      </c>
      <c r="D1310" s="29">
        <v>147223776</v>
      </c>
      <c r="E1310" s="31">
        <v>7.1599998474121103</v>
      </c>
    </row>
    <row r="1311" spans="2:5" x14ac:dyDescent="0.2">
      <c r="B1311" s="29" t="s">
        <v>3645</v>
      </c>
      <c r="C1311" s="29" t="s">
        <v>3644</v>
      </c>
      <c r="D1311" s="29">
        <v>146845856</v>
      </c>
      <c r="E1311" s="31">
        <v>2.5743813514709499</v>
      </c>
    </row>
    <row r="1312" spans="2:5" x14ac:dyDescent="0.2">
      <c r="B1312" s="29" t="s">
        <v>3643</v>
      </c>
      <c r="C1312" s="29" t="s">
        <v>3642</v>
      </c>
      <c r="D1312" s="29">
        <v>146588784</v>
      </c>
      <c r="E1312" s="31">
        <v>7.7300000190734899</v>
      </c>
    </row>
    <row r="1313" spans="2:5" x14ac:dyDescent="0.2">
      <c r="B1313" s="29" t="s">
        <v>3641</v>
      </c>
      <c r="C1313" s="29" t="s">
        <v>3640</v>
      </c>
      <c r="D1313" s="29">
        <v>146199200</v>
      </c>
      <c r="E1313" s="31">
        <v>8.9158058166503906</v>
      </c>
    </row>
    <row r="1314" spans="2:5" x14ac:dyDescent="0.2">
      <c r="B1314" s="29" t="s">
        <v>3639</v>
      </c>
      <c r="C1314" s="29" t="s">
        <v>3638</v>
      </c>
      <c r="D1314" s="29">
        <v>145612992</v>
      </c>
      <c r="E1314" s="31">
        <v>2.9200000762939502</v>
      </c>
    </row>
    <row r="1315" spans="2:5" x14ac:dyDescent="0.2">
      <c r="B1315" s="29" t="s">
        <v>3637</v>
      </c>
      <c r="C1315" s="29" t="s">
        <v>3636</v>
      </c>
      <c r="D1315" s="29">
        <v>145310832</v>
      </c>
      <c r="E1315" s="31">
        <v>3.5039262771606401</v>
      </c>
    </row>
    <row r="1316" spans="2:5" x14ac:dyDescent="0.2">
      <c r="B1316" s="29" t="s">
        <v>3635</v>
      </c>
      <c r="C1316" s="29" t="s">
        <v>3634</v>
      </c>
      <c r="D1316" s="29">
        <v>144945584</v>
      </c>
      <c r="E1316" s="31">
        <v>2.4060919284820601</v>
      </c>
    </row>
    <row r="1317" spans="2:5" x14ac:dyDescent="0.2">
      <c r="B1317" s="29" t="s">
        <v>3633</v>
      </c>
      <c r="C1317" s="29" t="s">
        <v>3632</v>
      </c>
      <c r="D1317" s="29">
        <v>144826720</v>
      </c>
      <c r="E1317" s="31">
        <v>0.25343433022499101</v>
      </c>
    </row>
    <row r="1318" spans="2:5" x14ac:dyDescent="0.2">
      <c r="B1318" s="29" t="s">
        <v>3631</v>
      </c>
      <c r="C1318" s="29" t="s">
        <v>3630</v>
      </c>
      <c r="D1318" s="29">
        <v>144755312</v>
      </c>
      <c r="E1318" s="31">
        <v>12.658856391906699</v>
      </c>
    </row>
    <row r="1319" spans="2:5" x14ac:dyDescent="0.2">
      <c r="B1319" s="29" t="s">
        <v>3629</v>
      </c>
      <c r="C1319" s="29" t="s">
        <v>3628</v>
      </c>
      <c r="D1319" s="29">
        <v>144367184</v>
      </c>
      <c r="E1319" s="31">
        <v>4.1571474075317401</v>
      </c>
    </row>
    <row r="1320" spans="2:5" x14ac:dyDescent="0.2">
      <c r="B1320" s="29" t="s">
        <v>3627</v>
      </c>
      <c r="C1320" s="29" t="s">
        <v>3626</v>
      </c>
      <c r="D1320" s="29">
        <v>143480592</v>
      </c>
      <c r="E1320" s="31">
        <v>3.4000000953674299</v>
      </c>
    </row>
    <row r="1321" spans="2:5" x14ac:dyDescent="0.2">
      <c r="B1321" s="29" t="s">
        <v>3625</v>
      </c>
      <c r="C1321" s="29" t="s">
        <v>3624</v>
      </c>
      <c r="D1321" s="29">
        <v>142807184</v>
      </c>
      <c r="E1321" s="31">
        <v>6.6123905181884801</v>
      </c>
    </row>
    <row r="1322" spans="2:5" x14ac:dyDescent="0.2">
      <c r="B1322" s="29" t="s">
        <v>3623</v>
      </c>
      <c r="C1322" s="29" t="s">
        <v>3622</v>
      </c>
      <c r="D1322" s="29">
        <v>142668304</v>
      </c>
      <c r="E1322" s="31">
        <v>1.4110193252563501</v>
      </c>
    </row>
    <row r="1323" spans="2:5" x14ac:dyDescent="0.2">
      <c r="B1323" s="29" t="s">
        <v>3621</v>
      </c>
      <c r="C1323" s="29" t="s">
        <v>3620</v>
      </c>
      <c r="D1323" s="29">
        <v>142502704</v>
      </c>
      <c r="E1323" s="31">
        <v>7.7711777687072798</v>
      </c>
    </row>
    <row r="1324" spans="2:5" x14ac:dyDescent="0.2">
      <c r="B1324" s="29" t="s">
        <v>3619</v>
      </c>
      <c r="C1324" s="29" t="s">
        <v>3618</v>
      </c>
      <c r="D1324" s="29">
        <v>142033664</v>
      </c>
      <c r="E1324" s="31">
        <v>4.73590135574341</v>
      </c>
    </row>
    <row r="1325" spans="2:5" x14ac:dyDescent="0.2">
      <c r="B1325" s="29" t="s">
        <v>3617</v>
      </c>
      <c r="C1325" s="29" t="s">
        <v>3616</v>
      </c>
      <c r="D1325" s="29">
        <v>141950464</v>
      </c>
      <c r="E1325" s="31">
        <v>8.75</v>
      </c>
    </row>
    <row r="1326" spans="2:5" x14ac:dyDescent="0.2">
      <c r="B1326" s="29" t="s">
        <v>3615</v>
      </c>
      <c r="C1326" s="29" t="s">
        <v>3614</v>
      </c>
      <c r="D1326" s="29">
        <v>141693312</v>
      </c>
      <c r="E1326" s="31">
        <v>4.7199997901916504</v>
      </c>
    </row>
    <row r="1327" spans="2:5" x14ac:dyDescent="0.2">
      <c r="B1327" s="29" t="s">
        <v>3613</v>
      </c>
      <c r="C1327" s="29" t="s">
        <v>3612</v>
      </c>
      <c r="D1327" s="29">
        <v>141636592</v>
      </c>
      <c r="E1327" s="31">
        <v>16.113979339599599</v>
      </c>
    </row>
    <row r="1328" spans="2:5" x14ac:dyDescent="0.2">
      <c r="B1328" s="29" t="s">
        <v>3611</v>
      </c>
      <c r="C1328" s="29" t="s">
        <v>3610</v>
      </c>
      <c r="D1328" s="29">
        <v>141588896</v>
      </c>
      <c r="E1328" s="31">
        <v>1.4158188104629501</v>
      </c>
    </row>
    <row r="1329" spans="2:5" x14ac:dyDescent="0.2">
      <c r="B1329" s="29" t="s">
        <v>3609</v>
      </c>
      <c r="C1329" s="29" t="s">
        <v>3608</v>
      </c>
      <c r="D1329" s="29">
        <v>141562560</v>
      </c>
      <c r="E1329" s="31">
        <v>0.84149229526519798</v>
      </c>
    </row>
    <row r="1330" spans="2:5" x14ac:dyDescent="0.2">
      <c r="B1330" s="29" t="s">
        <v>3607</v>
      </c>
      <c r="C1330" s="29" t="s">
        <v>3606</v>
      </c>
      <c r="D1330" s="29">
        <v>141478080</v>
      </c>
      <c r="E1330" s="31">
        <v>3.9267611503601101</v>
      </c>
    </row>
    <row r="1331" spans="2:5" x14ac:dyDescent="0.2">
      <c r="B1331" s="29" t="s">
        <v>3605</v>
      </c>
      <c r="C1331" s="29" t="s">
        <v>3604</v>
      </c>
      <c r="D1331" s="29">
        <v>141279008</v>
      </c>
      <c r="E1331" s="31">
        <v>0.125934973359108</v>
      </c>
    </row>
    <row r="1332" spans="2:5" x14ac:dyDescent="0.2">
      <c r="B1332" s="29" t="s">
        <v>3603</v>
      </c>
      <c r="C1332" s="29" t="s">
        <v>3602</v>
      </c>
      <c r="D1332" s="29">
        <v>140486240</v>
      </c>
      <c r="E1332" s="31">
        <v>0.23845237493515001</v>
      </c>
    </row>
    <row r="1333" spans="2:5" x14ac:dyDescent="0.2">
      <c r="B1333" s="29" t="s">
        <v>3601</v>
      </c>
      <c r="C1333" s="29" t="s">
        <v>3600</v>
      </c>
      <c r="D1333" s="29">
        <v>140161168</v>
      </c>
      <c r="E1333" s="31">
        <v>1.39342164993286</v>
      </c>
    </row>
    <row r="1334" spans="2:5" x14ac:dyDescent="0.2">
      <c r="B1334" s="29" t="s">
        <v>3599</v>
      </c>
      <c r="C1334" s="29" t="s">
        <v>3598</v>
      </c>
      <c r="D1334" s="29">
        <v>139890512</v>
      </c>
      <c r="E1334" s="31">
        <v>5.86924171447754</v>
      </c>
    </row>
    <row r="1335" spans="2:5" x14ac:dyDescent="0.2">
      <c r="B1335" s="29" t="s">
        <v>3597</v>
      </c>
      <c r="C1335" s="29" t="s">
        <v>3596</v>
      </c>
      <c r="D1335" s="29">
        <v>139539888</v>
      </c>
      <c r="E1335" s="31">
        <v>0.288154006004333</v>
      </c>
    </row>
    <row r="1336" spans="2:5" x14ac:dyDescent="0.2">
      <c r="B1336" s="29" t="s">
        <v>3595</v>
      </c>
      <c r="C1336" s="29" t="s">
        <v>3594</v>
      </c>
      <c r="D1336" s="29">
        <v>139484944</v>
      </c>
      <c r="E1336" s="31">
        <v>16.004173278808601</v>
      </c>
    </row>
    <row r="1337" spans="2:5" x14ac:dyDescent="0.2">
      <c r="B1337" s="29" t="s">
        <v>3593</v>
      </c>
      <c r="C1337" s="29" t="s">
        <v>3592</v>
      </c>
      <c r="D1337" s="29">
        <v>139271680</v>
      </c>
      <c r="E1337" s="31">
        <v>97.300720214843807</v>
      </c>
    </row>
    <row r="1338" spans="2:5" x14ac:dyDescent="0.2">
      <c r="B1338" s="29" t="s">
        <v>3591</v>
      </c>
      <c r="C1338" s="29" t="s">
        <v>3590</v>
      </c>
      <c r="D1338" s="29">
        <v>138639280</v>
      </c>
      <c r="E1338" s="31">
        <v>2.3037052154540998</v>
      </c>
    </row>
    <row r="1339" spans="2:5" x14ac:dyDescent="0.2">
      <c r="B1339" s="29" t="s">
        <v>3589</v>
      </c>
      <c r="C1339" s="29" t="s">
        <v>3588</v>
      </c>
      <c r="D1339" s="29">
        <v>137822992</v>
      </c>
      <c r="E1339" s="31">
        <v>8.7399997711181605</v>
      </c>
    </row>
    <row r="1340" spans="2:5" x14ac:dyDescent="0.2">
      <c r="B1340" s="29" t="s">
        <v>3587</v>
      </c>
      <c r="C1340" s="29" t="s">
        <v>3586</v>
      </c>
      <c r="D1340" s="29">
        <v>137738480</v>
      </c>
      <c r="E1340" s="31">
        <v>0.58749997615814198</v>
      </c>
    </row>
    <row r="1341" spans="2:5" x14ac:dyDescent="0.2">
      <c r="B1341" s="29" t="s">
        <v>3585</v>
      </c>
      <c r="C1341" s="29" t="s">
        <v>3584</v>
      </c>
      <c r="D1341" s="29">
        <v>137729120</v>
      </c>
      <c r="E1341" s="31">
        <v>1.4400000572204601</v>
      </c>
    </row>
    <row r="1342" spans="2:5" x14ac:dyDescent="0.2">
      <c r="B1342" s="29" t="s">
        <v>140</v>
      </c>
      <c r="C1342" s="29" t="s">
        <v>3583</v>
      </c>
      <c r="D1342" s="29">
        <v>137582896</v>
      </c>
      <c r="E1342" s="31">
        <v>3.7599999904632599</v>
      </c>
    </row>
    <row r="1343" spans="2:5" x14ac:dyDescent="0.2">
      <c r="B1343" s="29" t="s">
        <v>3582</v>
      </c>
      <c r="C1343" s="29" t="s">
        <v>3581</v>
      </c>
      <c r="D1343" s="29">
        <v>137459424</v>
      </c>
      <c r="E1343" s="31">
        <v>4.8192338943481401</v>
      </c>
    </row>
    <row r="1344" spans="2:5" x14ac:dyDescent="0.2">
      <c r="B1344" s="29" t="s">
        <v>3580</v>
      </c>
      <c r="C1344" s="29" t="s">
        <v>3579</v>
      </c>
      <c r="D1344" s="29">
        <v>137426848</v>
      </c>
      <c r="E1344" s="31">
        <v>0.35848399996757502</v>
      </c>
    </row>
    <row r="1345" spans="2:5" x14ac:dyDescent="0.2">
      <c r="B1345" s="29" t="s">
        <v>3578</v>
      </c>
      <c r="C1345" s="29" t="s">
        <v>3577</v>
      </c>
      <c r="D1345" s="29">
        <v>137126640</v>
      </c>
      <c r="E1345" s="31">
        <v>8.7933034896850604</v>
      </c>
    </row>
    <row r="1346" spans="2:5" x14ac:dyDescent="0.2">
      <c r="B1346" s="29" t="s">
        <v>3576</v>
      </c>
      <c r="C1346" s="29" t="s">
        <v>3575</v>
      </c>
      <c r="D1346" s="29">
        <v>136810112</v>
      </c>
      <c r="E1346" s="31">
        <v>0.38715046644210799</v>
      </c>
    </row>
    <row r="1347" spans="2:5" x14ac:dyDescent="0.2">
      <c r="B1347" s="29" t="s">
        <v>3574</v>
      </c>
      <c r="C1347" s="29" t="s">
        <v>3573</v>
      </c>
      <c r="D1347" s="29">
        <v>136779872</v>
      </c>
      <c r="E1347" s="31">
        <v>1.16999995708466</v>
      </c>
    </row>
    <row r="1348" spans="2:5" x14ac:dyDescent="0.2">
      <c r="B1348" s="29" t="s">
        <v>3572</v>
      </c>
      <c r="C1348" s="29" t="s">
        <v>3571</v>
      </c>
      <c r="D1348" s="29">
        <v>136717936</v>
      </c>
      <c r="E1348" s="31">
        <v>0.48643544316291798</v>
      </c>
    </row>
    <row r="1349" spans="2:5" x14ac:dyDescent="0.2">
      <c r="B1349" s="29" t="s">
        <v>3570</v>
      </c>
      <c r="C1349" s="29" t="s">
        <v>3569</v>
      </c>
      <c r="D1349" s="29">
        <v>136543712</v>
      </c>
      <c r="E1349" s="31">
        <v>3.1892423629760702</v>
      </c>
    </row>
    <row r="1350" spans="2:5" x14ac:dyDescent="0.2">
      <c r="B1350" s="29" t="s">
        <v>3568</v>
      </c>
      <c r="C1350" s="29" t="s">
        <v>3567</v>
      </c>
      <c r="D1350" s="29">
        <v>136304240</v>
      </c>
      <c r="E1350" s="31">
        <v>3.25</v>
      </c>
    </row>
    <row r="1351" spans="2:5" x14ac:dyDescent="0.2">
      <c r="B1351" s="29" t="s">
        <v>3566</v>
      </c>
      <c r="C1351" s="29" t="s">
        <v>3565</v>
      </c>
      <c r="D1351" s="29">
        <v>136213968</v>
      </c>
      <c r="E1351" s="31">
        <v>13.846306800842299</v>
      </c>
    </row>
    <row r="1352" spans="2:5" x14ac:dyDescent="0.2">
      <c r="B1352" s="29" t="s">
        <v>3564</v>
      </c>
      <c r="C1352" s="29" t="s">
        <v>3563</v>
      </c>
      <c r="D1352" s="29">
        <v>136195344</v>
      </c>
      <c r="E1352" s="31">
        <v>1.9855596125125899E-2</v>
      </c>
    </row>
    <row r="1353" spans="2:5" x14ac:dyDescent="0.2">
      <c r="B1353" s="29" t="s">
        <v>3562</v>
      </c>
      <c r="C1353" s="29" t="s">
        <v>3561</v>
      </c>
      <c r="D1353" s="29">
        <v>135923344</v>
      </c>
      <c r="E1353" s="31">
        <v>5.8019597083330203E-2</v>
      </c>
    </row>
    <row r="1354" spans="2:5" x14ac:dyDescent="0.2">
      <c r="B1354" s="29" t="s">
        <v>3560</v>
      </c>
      <c r="C1354" s="29" t="s">
        <v>3559</v>
      </c>
      <c r="D1354" s="29">
        <v>134923824</v>
      </c>
      <c r="E1354" s="31">
        <v>2.1305530071258501</v>
      </c>
    </row>
    <row r="1355" spans="2:5" x14ac:dyDescent="0.2">
      <c r="B1355" s="29" t="s">
        <v>3558</v>
      </c>
      <c r="C1355" s="29" t="s">
        <v>3557</v>
      </c>
      <c r="D1355" s="29">
        <v>134431248</v>
      </c>
      <c r="E1355" s="31">
        <v>4.7652873992919904</v>
      </c>
    </row>
    <row r="1356" spans="2:5" x14ac:dyDescent="0.2">
      <c r="B1356" s="29" t="s">
        <v>3556</v>
      </c>
      <c r="C1356" s="29" t="s">
        <v>3555</v>
      </c>
      <c r="D1356" s="29">
        <v>133802216</v>
      </c>
      <c r="E1356" s="31">
        <v>1.5754262208938601</v>
      </c>
    </row>
    <row r="1357" spans="2:5" x14ac:dyDescent="0.2">
      <c r="B1357" s="29" t="s">
        <v>3554</v>
      </c>
      <c r="C1357" s="29" t="s">
        <v>3553</v>
      </c>
      <c r="D1357" s="29">
        <v>133499104</v>
      </c>
      <c r="E1357" s="31">
        <v>11.795075416564901</v>
      </c>
    </row>
    <row r="1358" spans="2:5" x14ac:dyDescent="0.2">
      <c r="B1358" s="29" t="s">
        <v>3552</v>
      </c>
      <c r="C1358" s="29" t="s">
        <v>3551</v>
      </c>
      <c r="D1358" s="29">
        <v>133487368</v>
      </c>
      <c r="E1358" s="31">
        <v>55.795001983642599</v>
      </c>
    </row>
    <row r="1359" spans="2:5" x14ac:dyDescent="0.2">
      <c r="B1359" s="29" t="s">
        <v>3550</v>
      </c>
      <c r="C1359" s="29" t="s">
        <v>3549</v>
      </c>
      <c r="D1359" s="29">
        <v>133320256</v>
      </c>
      <c r="E1359" s="31">
        <v>4.9091448783874503</v>
      </c>
    </row>
    <row r="1360" spans="2:5" x14ac:dyDescent="0.2">
      <c r="B1360" s="29" t="s">
        <v>3548</v>
      </c>
      <c r="C1360" s="29" t="s">
        <v>3547</v>
      </c>
      <c r="D1360" s="29">
        <v>133107920</v>
      </c>
      <c r="E1360" s="31">
        <v>6.18875697255135E-2</v>
      </c>
    </row>
    <row r="1361" spans="2:5" x14ac:dyDescent="0.2">
      <c r="B1361" s="29" t="s">
        <v>3546</v>
      </c>
      <c r="C1361" s="29" t="s">
        <v>3545</v>
      </c>
      <c r="D1361" s="29">
        <v>133055112</v>
      </c>
      <c r="E1361" s="31">
        <v>2.6806988716125502</v>
      </c>
    </row>
    <row r="1362" spans="2:5" x14ac:dyDescent="0.2">
      <c r="B1362" s="29" t="s">
        <v>3544</v>
      </c>
      <c r="C1362" s="29" t="s">
        <v>3543</v>
      </c>
      <c r="D1362" s="29">
        <v>132544360</v>
      </c>
      <c r="E1362" s="31">
        <v>14.8717250823975</v>
      </c>
    </row>
    <row r="1363" spans="2:5" x14ac:dyDescent="0.2">
      <c r="B1363" s="29" t="s">
        <v>3542</v>
      </c>
      <c r="C1363" s="29" t="s">
        <v>3541</v>
      </c>
      <c r="D1363" s="29">
        <v>132256416</v>
      </c>
      <c r="E1363" s="31">
        <v>29.269260406494102</v>
      </c>
    </row>
    <row r="1364" spans="2:5" x14ac:dyDescent="0.2">
      <c r="B1364" s="29" t="s">
        <v>3540</v>
      </c>
      <c r="C1364" s="29" t="s">
        <v>3539</v>
      </c>
      <c r="D1364" s="29">
        <v>132027848</v>
      </c>
      <c r="E1364" s="31">
        <v>1.41977763175964</v>
      </c>
    </row>
    <row r="1365" spans="2:5" x14ac:dyDescent="0.2">
      <c r="B1365" s="29" t="s">
        <v>3538</v>
      </c>
      <c r="C1365" s="29" t="s">
        <v>3537</v>
      </c>
      <c r="D1365" s="29">
        <v>131826816</v>
      </c>
      <c r="E1365" s="31">
        <v>1.6399999856948899</v>
      </c>
    </row>
    <row r="1366" spans="2:5" x14ac:dyDescent="0.2">
      <c r="B1366" s="29" t="s">
        <v>3536</v>
      </c>
      <c r="C1366" s="29" t="s">
        <v>3535</v>
      </c>
      <c r="D1366" s="29">
        <v>131683944</v>
      </c>
      <c r="E1366" s="31">
        <v>6.1088600158691397</v>
      </c>
    </row>
    <row r="1367" spans="2:5" x14ac:dyDescent="0.2">
      <c r="B1367" s="29" t="s">
        <v>3534</v>
      </c>
      <c r="C1367" s="29" t="s">
        <v>3533</v>
      </c>
      <c r="D1367" s="29">
        <v>131337944</v>
      </c>
      <c r="E1367" s="31">
        <v>4.6999998092651403</v>
      </c>
    </row>
    <row r="1368" spans="2:5" x14ac:dyDescent="0.2">
      <c r="B1368" s="29" t="s">
        <v>3532</v>
      </c>
      <c r="C1368" s="29" t="s">
        <v>3531</v>
      </c>
      <c r="D1368" s="29">
        <v>131081560</v>
      </c>
      <c r="E1368" s="31">
        <v>0.166322842240334</v>
      </c>
    </row>
    <row r="1369" spans="2:5" x14ac:dyDescent="0.2">
      <c r="B1369" s="29" t="s">
        <v>3530</v>
      </c>
      <c r="C1369" s="29" t="s">
        <v>3529</v>
      </c>
      <c r="D1369" s="29">
        <v>131055384</v>
      </c>
      <c r="E1369" s="31">
        <v>4.5700998306274396</v>
      </c>
    </row>
    <row r="1370" spans="2:5" x14ac:dyDescent="0.2">
      <c r="B1370" s="29" t="s">
        <v>3528</v>
      </c>
      <c r="C1370" s="29" t="s">
        <v>3527</v>
      </c>
      <c r="D1370" s="29">
        <v>130829664</v>
      </c>
      <c r="E1370" s="31">
        <v>9.2669506072997994</v>
      </c>
    </row>
    <row r="1371" spans="2:5" x14ac:dyDescent="0.2">
      <c r="B1371" s="29" t="s">
        <v>3526</v>
      </c>
      <c r="C1371" s="29" t="s">
        <v>3525</v>
      </c>
      <c r="D1371" s="29">
        <v>130803152</v>
      </c>
      <c r="E1371" s="31">
        <v>2.5429849624633798</v>
      </c>
    </row>
    <row r="1372" spans="2:5" x14ac:dyDescent="0.2">
      <c r="B1372" s="29" t="s">
        <v>3524</v>
      </c>
      <c r="C1372" s="29" t="s">
        <v>3523</v>
      </c>
      <c r="D1372" s="29">
        <v>130667064</v>
      </c>
      <c r="E1372" s="31">
        <v>11.902307510376</v>
      </c>
    </row>
    <row r="1373" spans="2:5" x14ac:dyDescent="0.2">
      <c r="B1373" s="29" t="s">
        <v>3522</v>
      </c>
      <c r="C1373" s="29" t="s">
        <v>3521</v>
      </c>
      <c r="D1373" s="29">
        <v>130576624</v>
      </c>
      <c r="E1373" s="31">
        <v>5.9099998474121103</v>
      </c>
    </row>
    <row r="1374" spans="2:5" x14ac:dyDescent="0.2">
      <c r="B1374" s="29" t="s">
        <v>3520</v>
      </c>
      <c r="C1374" s="29" t="s">
        <v>3519</v>
      </c>
      <c r="D1374" s="29">
        <v>130407024</v>
      </c>
      <c r="E1374" s="31">
        <v>20.799999237060501</v>
      </c>
    </row>
    <row r="1375" spans="2:5" x14ac:dyDescent="0.2">
      <c r="B1375" s="29" t="s">
        <v>3518</v>
      </c>
      <c r="C1375" s="29" t="s">
        <v>3517</v>
      </c>
      <c r="D1375" s="29">
        <v>130170256</v>
      </c>
      <c r="E1375" s="31">
        <v>3.0999999046325701</v>
      </c>
    </row>
    <row r="1376" spans="2:5" x14ac:dyDescent="0.2">
      <c r="B1376" s="29" t="s">
        <v>3516</v>
      </c>
      <c r="C1376" s="29" t="s">
        <v>3515</v>
      </c>
      <c r="D1376" s="29">
        <v>130162408</v>
      </c>
      <c r="E1376" s="31">
        <v>1.36302554607391</v>
      </c>
    </row>
    <row r="1377" spans="2:5" x14ac:dyDescent="0.2">
      <c r="B1377" s="29" t="s">
        <v>3514</v>
      </c>
      <c r="C1377" s="29" t="s">
        <v>3513</v>
      </c>
      <c r="D1377" s="29">
        <v>130012032</v>
      </c>
      <c r="E1377" s="31">
        <v>2.9654461890459099E-2</v>
      </c>
    </row>
    <row r="1378" spans="2:5" x14ac:dyDescent="0.2">
      <c r="B1378" s="29" t="s">
        <v>3512</v>
      </c>
      <c r="C1378" s="29" t="s">
        <v>3511</v>
      </c>
      <c r="D1378" s="29">
        <v>129931072</v>
      </c>
      <c r="E1378" s="31">
        <v>7.9675259590148899</v>
      </c>
    </row>
    <row r="1379" spans="2:5" x14ac:dyDescent="0.2">
      <c r="B1379" s="29" t="s">
        <v>3510</v>
      </c>
      <c r="C1379" s="29" t="s">
        <v>3509</v>
      </c>
      <c r="D1379" s="29">
        <v>129716912</v>
      </c>
      <c r="E1379" s="31">
        <v>0.23852501809596999</v>
      </c>
    </row>
    <row r="1380" spans="2:5" x14ac:dyDescent="0.2">
      <c r="B1380" s="29" t="s">
        <v>3508</v>
      </c>
      <c r="C1380" s="29" t="s">
        <v>3507</v>
      </c>
      <c r="D1380" s="29">
        <v>129622616</v>
      </c>
      <c r="E1380" s="31">
        <v>5.6294679641723597</v>
      </c>
    </row>
    <row r="1381" spans="2:5" x14ac:dyDescent="0.2">
      <c r="B1381" s="29" t="s">
        <v>3506</v>
      </c>
      <c r="C1381" s="29" t="s">
        <v>3505</v>
      </c>
      <c r="D1381" s="29">
        <v>129037104</v>
      </c>
      <c r="E1381" s="31">
        <v>8.6024732589721697</v>
      </c>
    </row>
    <row r="1382" spans="2:5" x14ac:dyDescent="0.2">
      <c r="B1382" s="29" t="s">
        <v>3504</v>
      </c>
      <c r="C1382" s="29" t="s">
        <v>3503</v>
      </c>
      <c r="D1382" s="29">
        <v>128736000</v>
      </c>
      <c r="E1382" s="31">
        <v>2.78999996185303</v>
      </c>
    </row>
    <row r="1383" spans="2:5" x14ac:dyDescent="0.2">
      <c r="B1383" s="29" t="s">
        <v>3502</v>
      </c>
      <c r="C1383" s="29" t="s">
        <v>3501</v>
      </c>
      <c r="D1383" s="29">
        <v>128735952</v>
      </c>
      <c r="E1383" s="31">
        <v>2.4300000667571999</v>
      </c>
    </row>
    <row r="1384" spans="2:5" x14ac:dyDescent="0.2">
      <c r="B1384" s="29" t="s">
        <v>3500</v>
      </c>
      <c r="C1384" s="29" t="s">
        <v>3499</v>
      </c>
      <c r="D1384" s="29">
        <v>128535000</v>
      </c>
      <c r="E1384" s="31">
        <v>1.8999999761581401</v>
      </c>
    </row>
    <row r="1385" spans="2:5" x14ac:dyDescent="0.2">
      <c r="B1385" s="29" t="s">
        <v>3498</v>
      </c>
      <c r="C1385" s="29" t="s">
        <v>3497</v>
      </c>
      <c r="D1385" s="29">
        <v>128502632</v>
      </c>
      <c r="E1385" s="31">
        <v>7.4699997901916504</v>
      </c>
    </row>
    <row r="1386" spans="2:5" x14ac:dyDescent="0.2">
      <c r="B1386" s="29" t="s">
        <v>3496</v>
      </c>
      <c r="C1386" s="29" t="s">
        <v>3495</v>
      </c>
      <c r="D1386" s="29">
        <v>128433888</v>
      </c>
      <c r="E1386" s="31">
        <v>4.7199997901916504</v>
      </c>
    </row>
    <row r="1387" spans="2:5" x14ac:dyDescent="0.2">
      <c r="B1387" s="29" t="s">
        <v>3494</v>
      </c>
      <c r="C1387" s="29" t="s">
        <v>3493</v>
      </c>
      <c r="D1387" s="29">
        <v>128062224</v>
      </c>
      <c r="E1387" s="31">
        <v>4.75</v>
      </c>
    </row>
    <row r="1388" spans="2:5" x14ac:dyDescent="0.2">
      <c r="B1388" s="29" t="s">
        <v>3492</v>
      </c>
      <c r="C1388" s="29" t="s">
        <v>3491</v>
      </c>
      <c r="D1388" s="29">
        <v>127967056</v>
      </c>
      <c r="E1388" s="31">
        <v>0.90228456258773804</v>
      </c>
    </row>
    <row r="1389" spans="2:5" x14ac:dyDescent="0.2">
      <c r="B1389" s="29" t="s">
        <v>3490</v>
      </c>
      <c r="C1389" s="29" t="s">
        <v>3489</v>
      </c>
      <c r="D1389" s="29">
        <v>127617248</v>
      </c>
      <c r="E1389" s="31">
        <v>6.0199999809265101</v>
      </c>
    </row>
    <row r="1390" spans="2:5" x14ac:dyDescent="0.2">
      <c r="B1390" s="29" t="s">
        <v>3488</v>
      </c>
      <c r="C1390" s="29" t="s">
        <v>3487</v>
      </c>
      <c r="D1390" s="29">
        <v>127596248</v>
      </c>
      <c r="E1390" s="31">
        <v>3.0799999237060498</v>
      </c>
    </row>
    <row r="1391" spans="2:5" x14ac:dyDescent="0.2">
      <c r="B1391" s="29" t="s">
        <v>3486</v>
      </c>
      <c r="C1391" s="29" t="s">
        <v>3485</v>
      </c>
      <c r="D1391" s="29">
        <v>127465328</v>
      </c>
      <c r="E1391" s="31">
        <v>4.8749008178710902</v>
      </c>
    </row>
    <row r="1392" spans="2:5" x14ac:dyDescent="0.2">
      <c r="B1392" s="29" t="s">
        <v>3484</v>
      </c>
      <c r="C1392" s="29" t="s">
        <v>3483</v>
      </c>
      <c r="D1392" s="29">
        <v>127108272</v>
      </c>
      <c r="E1392" s="31">
        <v>0.83765280246734597</v>
      </c>
    </row>
    <row r="1393" spans="2:5" x14ac:dyDescent="0.2">
      <c r="B1393" s="29" t="s">
        <v>3482</v>
      </c>
      <c r="C1393" s="29" t="s">
        <v>3481</v>
      </c>
      <c r="D1393" s="29">
        <v>126672696</v>
      </c>
      <c r="E1393" s="31">
        <v>1.4089100360870399</v>
      </c>
    </row>
    <row r="1394" spans="2:5" x14ac:dyDescent="0.2">
      <c r="B1394" s="29" t="s">
        <v>3480</v>
      </c>
      <c r="C1394" s="29" t="s">
        <v>3479</v>
      </c>
      <c r="D1394" s="29">
        <v>125969720</v>
      </c>
      <c r="E1394" s="31">
        <v>7.8622241020202601</v>
      </c>
    </row>
    <row r="1395" spans="2:5" x14ac:dyDescent="0.2">
      <c r="B1395" s="29" t="s">
        <v>3478</v>
      </c>
      <c r="C1395" s="29" t="s">
        <v>3477</v>
      </c>
      <c r="D1395" s="29">
        <v>125929296</v>
      </c>
      <c r="E1395" s="31">
        <v>7.5904183387756303</v>
      </c>
    </row>
    <row r="1396" spans="2:5" x14ac:dyDescent="0.2">
      <c r="B1396" s="29" t="s">
        <v>3476</v>
      </c>
      <c r="C1396" s="29" t="s">
        <v>3475</v>
      </c>
      <c r="D1396" s="29">
        <v>125660480</v>
      </c>
      <c r="E1396" s="31">
        <v>0.55849236249923695</v>
      </c>
    </row>
    <row r="1397" spans="2:5" x14ac:dyDescent="0.2">
      <c r="B1397" s="29" t="s">
        <v>3474</v>
      </c>
      <c r="C1397" s="29" t="s">
        <v>3473</v>
      </c>
      <c r="D1397" s="29">
        <v>125511632</v>
      </c>
      <c r="E1397" s="31">
        <v>0.17000000178813901</v>
      </c>
    </row>
    <row r="1398" spans="2:5" x14ac:dyDescent="0.2">
      <c r="B1398" s="29" t="s">
        <v>3472</v>
      </c>
      <c r="C1398" s="29" t="s">
        <v>3471</v>
      </c>
      <c r="D1398" s="29">
        <v>125394528</v>
      </c>
      <c r="E1398" s="31">
        <v>0.68942660093307495</v>
      </c>
    </row>
    <row r="1399" spans="2:5" x14ac:dyDescent="0.2">
      <c r="B1399" s="29" t="s">
        <v>3470</v>
      </c>
      <c r="C1399" s="29" t="s">
        <v>3469</v>
      </c>
      <c r="D1399" s="29">
        <v>125250488</v>
      </c>
      <c r="E1399" s="31">
        <v>1.39014804363251</v>
      </c>
    </row>
    <row r="1400" spans="2:5" x14ac:dyDescent="0.2">
      <c r="B1400" s="29" t="s">
        <v>3468</v>
      </c>
      <c r="C1400" s="29" t="s">
        <v>3467</v>
      </c>
      <c r="D1400" s="29">
        <v>124817880</v>
      </c>
      <c r="E1400" s="31">
        <v>1.0030716657638501</v>
      </c>
    </row>
    <row r="1401" spans="2:5" x14ac:dyDescent="0.2">
      <c r="B1401" s="29" t="s">
        <v>3466</v>
      </c>
      <c r="C1401" s="29" t="s">
        <v>3465</v>
      </c>
      <c r="D1401" s="29">
        <v>124737144</v>
      </c>
      <c r="E1401" s="31">
        <v>3.2361102104186998</v>
      </c>
    </row>
    <row r="1402" spans="2:5" x14ac:dyDescent="0.2">
      <c r="B1402" s="29" t="s">
        <v>3464</v>
      </c>
      <c r="C1402" s="29" t="s">
        <v>3463</v>
      </c>
      <c r="D1402" s="29">
        <v>124146408</v>
      </c>
      <c r="E1402" s="31">
        <v>34.3526611328125</v>
      </c>
    </row>
    <row r="1403" spans="2:5" x14ac:dyDescent="0.2">
      <c r="B1403" s="29" t="s">
        <v>3462</v>
      </c>
      <c r="C1403" s="29" t="s">
        <v>3461</v>
      </c>
      <c r="D1403" s="29">
        <v>123642016</v>
      </c>
      <c r="E1403" s="31">
        <v>23.466793060302699</v>
      </c>
    </row>
    <row r="1404" spans="2:5" x14ac:dyDescent="0.2">
      <c r="B1404" s="29" t="s">
        <v>3460</v>
      </c>
      <c r="C1404" s="29" t="s">
        <v>3459</v>
      </c>
      <c r="D1404" s="29">
        <v>123580792</v>
      </c>
      <c r="E1404" s="31">
        <v>8.7123842239379901</v>
      </c>
    </row>
    <row r="1405" spans="2:5" x14ac:dyDescent="0.2">
      <c r="B1405" s="29" t="s">
        <v>3458</v>
      </c>
      <c r="C1405" s="29" t="s">
        <v>3457</v>
      </c>
      <c r="D1405" s="29">
        <v>123328264</v>
      </c>
      <c r="E1405" s="31">
        <v>7.3491491377353696E-2</v>
      </c>
    </row>
    <row r="1406" spans="2:5" x14ac:dyDescent="0.2">
      <c r="B1406" s="29" t="s">
        <v>3456</v>
      </c>
      <c r="C1406" s="29" t="s">
        <v>3455</v>
      </c>
      <c r="D1406" s="29">
        <v>122960776</v>
      </c>
      <c r="E1406" s="31">
        <v>1.14692258834839</v>
      </c>
    </row>
    <row r="1407" spans="2:5" x14ac:dyDescent="0.2">
      <c r="B1407" s="29" t="s">
        <v>3454</v>
      </c>
      <c r="C1407" s="29" t="s">
        <v>3453</v>
      </c>
      <c r="D1407" s="29">
        <v>122350312</v>
      </c>
      <c r="E1407" s="31">
        <v>8.3469324111938494</v>
      </c>
    </row>
    <row r="1408" spans="2:5" x14ac:dyDescent="0.2">
      <c r="B1408" s="29" t="s">
        <v>3452</v>
      </c>
      <c r="C1408" s="29" t="s">
        <v>3451</v>
      </c>
      <c r="D1408" s="29">
        <v>121498504</v>
      </c>
      <c r="E1408" s="31">
        <v>11.1400003433228</v>
      </c>
    </row>
    <row r="1409" spans="2:5" x14ac:dyDescent="0.2">
      <c r="B1409" s="29" t="s">
        <v>3450</v>
      </c>
      <c r="C1409" s="29" t="s">
        <v>3449</v>
      </c>
      <c r="D1409" s="29">
        <v>121119992</v>
      </c>
      <c r="E1409" s="31">
        <v>1.7509025335311901</v>
      </c>
    </row>
    <row r="1410" spans="2:5" x14ac:dyDescent="0.2">
      <c r="B1410" s="29" t="s">
        <v>3448</v>
      </c>
      <c r="C1410" s="29" t="s">
        <v>3447</v>
      </c>
      <c r="D1410" s="29">
        <v>120336056</v>
      </c>
      <c r="E1410" s="31">
        <v>1.8121135234832799</v>
      </c>
    </row>
    <row r="1411" spans="2:5" x14ac:dyDescent="0.2">
      <c r="B1411" s="29" t="s">
        <v>3446</v>
      </c>
      <c r="C1411" s="29" t="s">
        <v>3445</v>
      </c>
      <c r="D1411" s="29">
        <v>119934408</v>
      </c>
      <c r="E1411" s="31">
        <v>5.2567200660705602</v>
      </c>
    </row>
    <row r="1412" spans="2:5" x14ac:dyDescent="0.2">
      <c r="B1412" s="29" t="s">
        <v>3444</v>
      </c>
      <c r="C1412" s="29" t="s">
        <v>3443</v>
      </c>
      <c r="D1412" s="29">
        <v>119278424</v>
      </c>
      <c r="E1412" s="31">
        <v>13.046068191528301</v>
      </c>
    </row>
    <row r="1413" spans="2:5" x14ac:dyDescent="0.2">
      <c r="B1413" s="29" t="s">
        <v>3442</v>
      </c>
      <c r="C1413" s="29" t="s">
        <v>3441</v>
      </c>
      <c r="D1413" s="29">
        <v>118956352</v>
      </c>
      <c r="E1413" s="31">
        <v>2.2369849681854199</v>
      </c>
    </row>
    <row r="1414" spans="2:5" x14ac:dyDescent="0.2">
      <c r="B1414" s="29" t="s">
        <v>3440</v>
      </c>
      <c r="C1414" s="29" t="s">
        <v>3439</v>
      </c>
      <c r="D1414" s="29">
        <v>118847360</v>
      </c>
      <c r="E1414" s="31">
        <v>17.4303588867188</v>
      </c>
    </row>
    <row r="1415" spans="2:5" x14ac:dyDescent="0.2">
      <c r="B1415" s="29" t="s">
        <v>3438</v>
      </c>
      <c r="C1415" s="29" t="s">
        <v>3437</v>
      </c>
      <c r="D1415" s="29">
        <v>118210720</v>
      </c>
      <c r="E1415" s="31">
        <v>12.2728624343872</v>
      </c>
    </row>
    <row r="1416" spans="2:5" x14ac:dyDescent="0.2">
      <c r="B1416" s="29" t="s">
        <v>3436</v>
      </c>
      <c r="C1416" s="29" t="s">
        <v>3435</v>
      </c>
      <c r="D1416" s="29">
        <v>118191616</v>
      </c>
      <c r="E1416" s="31">
        <v>23.246288299560501</v>
      </c>
    </row>
    <row r="1417" spans="2:5" x14ac:dyDescent="0.2">
      <c r="B1417" s="29" t="s">
        <v>3434</v>
      </c>
      <c r="C1417" s="29" t="s">
        <v>3433</v>
      </c>
      <c r="D1417" s="29">
        <v>118167424</v>
      </c>
      <c r="E1417" s="31">
        <v>7.60485887527466</v>
      </c>
    </row>
    <row r="1418" spans="2:5" x14ac:dyDescent="0.2">
      <c r="B1418" s="29" t="s">
        <v>3432</v>
      </c>
      <c r="C1418" s="29" t="s">
        <v>3431</v>
      </c>
      <c r="D1418" s="29">
        <v>117751176</v>
      </c>
      <c r="E1418" s="31">
        <v>0.210159868001938</v>
      </c>
    </row>
    <row r="1419" spans="2:5" x14ac:dyDescent="0.2">
      <c r="B1419" s="29" t="s">
        <v>3430</v>
      </c>
      <c r="C1419" s="29" t="s">
        <v>3429</v>
      </c>
      <c r="D1419" s="29">
        <v>117542432</v>
      </c>
      <c r="E1419" s="31">
        <v>4.34729494154453E-2</v>
      </c>
    </row>
    <row r="1420" spans="2:5" x14ac:dyDescent="0.2">
      <c r="B1420" s="29" t="s">
        <v>3428</v>
      </c>
      <c r="C1420" s="29" t="s">
        <v>3427</v>
      </c>
      <c r="D1420" s="29">
        <v>117288616</v>
      </c>
      <c r="E1420" s="31">
        <v>3.24950075149536</v>
      </c>
    </row>
    <row r="1421" spans="2:5" x14ac:dyDescent="0.2">
      <c r="B1421" s="29" t="s">
        <v>3426</v>
      </c>
      <c r="C1421" s="29" t="s">
        <v>3425</v>
      </c>
      <c r="D1421" s="29">
        <v>116820424</v>
      </c>
      <c r="E1421" s="31">
        <v>7.3727087974548304</v>
      </c>
    </row>
    <row r="1422" spans="2:5" x14ac:dyDescent="0.2">
      <c r="B1422" s="29" t="s">
        <v>3424</v>
      </c>
      <c r="C1422" s="29" t="s">
        <v>3423</v>
      </c>
      <c r="D1422" s="29">
        <v>116254904</v>
      </c>
      <c r="E1422" s="31">
        <v>0.98447102308273304</v>
      </c>
    </row>
    <row r="1423" spans="2:5" x14ac:dyDescent="0.2">
      <c r="B1423" s="29" t="s">
        <v>3422</v>
      </c>
      <c r="C1423" s="29" t="s">
        <v>3421</v>
      </c>
      <c r="D1423" s="29">
        <v>116201800</v>
      </c>
      <c r="E1423" s="31">
        <v>3.3899998664856001</v>
      </c>
    </row>
    <row r="1424" spans="2:5" x14ac:dyDescent="0.2">
      <c r="B1424" s="29" t="s">
        <v>3420</v>
      </c>
      <c r="C1424" s="29" t="s">
        <v>3419</v>
      </c>
      <c r="D1424" s="29">
        <v>115321896</v>
      </c>
      <c r="E1424" s="31">
        <v>14.039999961853001</v>
      </c>
    </row>
    <row r="1425" spans="2:5" x14ac:dyDescent="0.2">
      <c r="B1425" s="29" t="s">
        <v>3418</v>
      </c>
      <c r="C1425" s="29" t="s">
        <v>3417</v>
      </c>
      <c r="D1425" s="29">
        <v>115176832</v>
      </c>
      <c r="E1425" s="31">
        <v>0.204741016030312</v>
      </c>
    </row>
    <row r="1426" spans="2:5" x14ac:dyDescent="0.2">
      <c r="B1426" s="29" t="s">
        <v>3416</v>
      </c>
      <c r="C1426" s="29" t="s">
        <v>3415</v>
      </c>
      <c r="D1426" s="29">
        <v>115102008</v>
      </c>
      <c r="E1426" s="31">
        <v>4.5224313735961896</v>
      </c>
    </row>
    <row r="1427" spans="2:5" x14ac:dyDescent="0.2">
      <c r="B1427" s="29" t="s">
        <v>3414</v>
      </c>
      <c r="C1427" s="29" t="s">
        <v>3413</v>
      </c>
      <c r="D1427" s="29">
        <v>115025792</v>
      </c>
      <c r="E1427" s="31">
        <v>14.7854328155518</v>
      </c>
    </row>
    <row r="1428" spans="2:5" x14ac:dyDescent="0.2">
      <c r="B1428" s="29" t="s">
        <v>3412</v>
      </c>
      <c r="C1428" s="29" t="s">
        <v>3411</v>
      </c>
      <c r="D1428" s="29">
        <v>114709520</v>
      </c>
      <c r="E1428" s="31">
        <v>5.0933279991149902</v>
      </c>
    </row>
    <row r="1429" spans="2:5" x14ac:dyDescent="0.2">
      <c r="B1429" s="29" t="s">
        <v>3410</v>
      </c>
      <c r="C1429" s="29" t="s">
        <v>3409</v>
      </c>
      <c r="D1429" s="29">
        <v>114079880</v>
      </c>
      <c r="E1429" s="31">
        <v>4.3099999427795401</v>
      </c>
    </row>
    <row r="1430" spans="2:5" x14ac:dyDescent="0.2">
      <c r="B1430" s="29" t="s">
        <v>3408</v>
      </c>
      <c r="C1430" s="29" t="s">
        <v>3407</v>
      </c>
      <c r="D1430" s="29">
        <v>114018920</v>
      </c>
      <c r="E1430" s="31">
        <v>10.189999580383301</v>
      </c>
    </row>
    <row r="1431" spans="2:5" x14ac:dyDescent="0.2">
      <c r="B1431" s="29" t="s">
        <v>3406</v>
      </c>
      <c r="C1431" s="29" t="s">
        <v>3405</v>
      </c>
      <c r="D1431" s="29">
        <v>114018096</v>
      </c>
      <c r="E1431" s="31">
        <v>14.633544921875</v>
      </c>
    </row>
    <row r="1432" spans="2:5" x14ac:dyDescent="0.2">
      <c r="B1432" s="29" t="s">
        <v>3404</v>
      </c>
      <c r="C1432" s="29" t="s">
        <v>3403</v>
      </c>
      <c r="D1432" s="29">
        <v>113784176</v>
      </c>
      <c r="E1432" s="31">
        <v>1.62000000476837</v>
      </c>
    </row>
    <row r="1433" spans="2:5" x14ac:dyDescent="0.2">
      <c r="B1433" s="29" t="s">
        <v>3402</v>
      </c>
      <c r="C1433" s="29" t="s">
        <v>3401</v>
      </c>
      <c r="D1433" s="29">
        <v>113731840</v>
      </c>
      <c r="E1433" s="31">
        <v>113.73184204101599</v>
      </c>
    </row>
    <row r="1434" spans="2:5" x14ac:dyDescent="0.2">
      <c r="B1434" s="29" t="s">
        <v>3400</v>
      </c>
      <c r="C1434" s="29" t="s">
        <v>3399</v>
      </c>
      <c r="D1434" s="29">
        <v>113548744</v>
      </c>
      <c r="E1434" s="31">
        <v>0.90839004516601596</v>
      </c>
    </row>
    <row r="1435" spans="2:5" x14ac:dyDescent="0.2">
      <c r="B1435" s="29" t="s">
        <v>3398</v>
      </c>
      <c r="C1435" s="29" t="s">
        <v>3397</v>
      </c>
      <c r="D1435" s="29">
        <v>113535384</v>
      </c>
      <c r="E1435" s="31">
        <v>0.23903465270996099</v>
      </c>
    </row>
    <row r="1436" spans="2:5" x14ac:dyDescent="0.2">
      <c r="B1436" s="29" t="s">
        <v>3396</v>
      </c>
      <c r="C1436" s="29" t="s">
        <v>3395</v>
      </c>
      <c r="D1436" s="29">
        <v>113443328</v>
      </c>
      <c r="E1436" s="31">
        <v>7.8132729530334499</v>
      </c>
    </row>
    <row r="1437" spans="2:5" x14ac:dyDescent="0.2">
      <c r="B1437" s="29" t="s">
        <v>3394</v>
      </c>
      <c r="C1437" s="29" t="s">
        <v>3393</v>
      </c>
      <c r="D1437" s="29">
        <v>113228216</v>
      </c>
      <c r="E1437" s="31">
        <v>0.483881294727325</v>
      </c>
    </row>
    <row r="1438" spans="2:5" x14ac:dyDescent="0.2">
      <c r="B1438" s="29" t="s">
        <v>3392</v>
      </c>
      <c r="C1438" s="29" t="s">
        <v>3391</v>
      </c>
      <c r="D1438" s="29">
        <v>113164656</v>
      </c>
      <c r="E1438" s="31">
        <v>4.8372163772582999</v>
      </c>
    </row>
    <row r="1439" spans="2:5" x14ac:dyDescent="0.2">
      <c r="B1439" s="29" t="s">
        <v>3390</v>
      </c>
      <c r="C1439" s="29" t="s">
        <v>3389</v>
      </c>
      <c r="D1439" s="29">
        <v>113037464</v>
      </c>
      <c r="E1439" s="31">
        <v>1.0900000333786</v>
      </c>
    </row>
    <row r="1440" spans="2:5" x14ac:dyDescent="0.2">
      <c r="B1440" s="29" t="s">
        <v>3388</v>
      </c>
      <c r="C1440" s="29" t="s">
        <v>3387</v>
      </c>
      <c r="D1440" s="29">
        <v>112610920</v>
      </c>
      <c r="E1440" s="31">
        <v>2.19185147434473E-2</v>
      </c>
    </row>
    <row r="1441" spans="2:5" x14ac:dyDescent="0.2">
      <c r="B1441" s="29" t="s">
        <v>3386</v>
      </c>
      <c r="C1441" s="29" t="s">
        <v>3385</v>
      </c>
      <c r="D1441" s="29">
        <v>112466000</v>
      </c>
      <c r="E1441" s="31">
        <v>6.9623522460460704E-2</v>
      </c>
    </row>
    <row r="1442" spans="2:5" x14ac:dyDescent="0.2">
      <c r="B1442" s="29" t="s">
        <v>3384</v>
      </c>
      <c r="C1442" s="29" t="s">
        <v>3383</v>
      </c>
      <c r="D1442" s="29">
        <v>111980872</v>
      </c>
      <c r="E1442" s="31">
        <v>0.22819286584854101</v>
      </c>
    </row>
    <row r="1443" spans="2:5" x14ac:dyDescent="0.2">
      <c r="B1443" s="29" t="s">
        <v>3382</v>
      </c>
      <c r="C1443" s="29" t="s">
        <v>3381</v>
      </c>
      <c r="D1443" s="29">
        <v>111818128</v>
      </c>
      <c r="E1443" s="31">
        <v>2.9800000190734899</v>
      </c>
    </row>
    <row r="1444" spans="2:5" x14ac:dyDescent="0.2">
      <c r="B1444" s="29" t="s">
        <v>3380</v>
      </c>
      <c r="C1444" s="29" t="s">
        <v>3379</v>
      </c>
      <c r="D1444" s="29">
        <v>111521152</v>
      </c>
      <c r="E1444" s="31">
        <v>4.1599998474121103</v>
      </c>
    </row>
    <row r="1445" spans="2:5" x14ac:dyDescent="0.2">
      <c r="B1445" s="29" t="s">
        <v>3378</v>
      </c>
      <c r="C1445" s="29" t="s">
        <v>3377</v>
      </c>
      <c r="D1445" s="29">
        <v>111048992</v>
      </c>
      <c r="E1445" s="31">
        <v>5.4054198265075701</v>
      </c>
    </row>
    <row r="1446" spans="2:5" x14ac:dyDescent="0.2">
      <c r="B1446" s="29" t="s">
        <v>3376</v>
      </c>
      <c r="C1446" s="29" t="s">
        <v>3375</v>
      </c>
      <c r="D1446" s="29">
        <v>110543848</v>
      </c>
      <c r="E1446" s="31">
        <v>12.8572845458984</v>
      </c>
    </row>
    <row r="1447" spans="2:5" x14ac:dyDescent="0.2">
      <c r="B1447" s="29" t="s">
        <v>3374</v>
      </c>
      <c r="C1447" s="29" t="s">
        <v>3373</v>
      </c>
      <c r="D1447" s="29">
        <v>110085872</v>
      </c>
      <c r="E1447" s="31">
        <v>0.14956162869930301</v>
      </c>
    </row>
    <row r="1448" spans="2:5" x14ac:dyDescent="0.2">
      <c r="B1448" s="29" t="s">
        <v>3372</v>
      </c>
      <c r="C1448" s="29" t="s">
        <v>3371</v>
      </c>
      <c r="D1448" s="29">
        <v>109895120</v>
      </c>
      <c r="E1448" s="31">
        <v>9.3400001525878906</v>
      </c>
    </row>
    <row r="1449" spans="2:5" x14ac:dyDescent="0.2">
      <c r="B1449" s="29" t="s">
        <v>3370</v>
      </c>
      <c r="C1449" s="29" t="s">
        <v>3369</v>
      </c>
      <c r="D1449" s="29">
        <v>109890096</v>
      </c>
      <c r="E1449" s="31">
        <v>6.9431114196777299</v>
      </c>
    </row>
    <row r="1450" spans="2:5" x14ac:dyDescent="0.2">
      <c r="B1450" s="29" t="s">
        <v>3368</v>
      </c>
      <c r="C1450" s="29" t="s">
        <v>3367</v>
      </c>
      <c r="D1450" s="29">
        <v>109399160</v>
      </c>
      <c r="E1450" s="31">
        <v>4.2199997901916504</v>
      </c>
    </row>
    <row r="1451" spans="2:5" x14ac:dyDescent="0.2">
      <c r="B1451" s="29" t="s">
        <v>3366</v>
      </c>
      <c r="C1451" s="29" t="s">
        <v>3365</v>
      </c>
      <c r="D1451" s="29">
        <v>109249000</v>
      </c>
      <c r="E1451" s="31">
        <v>19.899999618530298</v>
      </c>
    </row>
    <row r="1452" spans="2:5" x14ac:dyDescent="0.2">
      <c r="B1452" s="29" t="s">
        <v>3364</v>
      </c>
      <c r="C1452" s="29" t="s">
        <v>3363</v>
      </c>
      <c r="D1452" s="29">
        <v>108903680</v>
      </c>
      <c r="E1452" s="31">
        <v>10.21644115448</v>
      </c>
    </row>
    <row r="1453" spans="2:5" x14ac:dyDescent="0.2">
      <c r="B1453" s="29" t="s">
        <v>3362</v>
      </c>
      <c r="C1453" s="29" t="s">
        <v>3361</v>
      </c>
      <c r="D1453" s="29">
        <v>108625616</v>
      </c>
      <c r="E1453" s="31">
        <v>1.8199999332428001</v>
      </c>
    </row>
    <row r="1454" spans="2:5" x14ac:dyDescent="0.2">
      <c r="B1454" s="29" t="s">
        <v>3360</v>
      </c>
      <c r="C1454" s="29" t="s">
        <v>3359</v>
      </c>
      <c r="D1454" s="29">
        <v>108588688</v>
      </c>
      <c r="E1454" s="31">
        <v>3.1800000667571999</v>
      </c>
    </row>
    <row r="1455" spans="2:5" x14ac:dyDescent="0.2">
      <c r="B1455" s="29" t="s">
        <v>3358</v>
      </c>
      <c r="C1455" s="29" t="s">
        <v>3357</v>
      </c>
      <c r="D1455" s="29">
        <v>108386584</v>
      </c>
      <c r="E1455" s="31">
        <v>5.4899997711181596</v>
      </c>
    </row>
    <row r="1456" spans="2:5" x14ac:dyDescent="0.2">
      <c r="B1456" s="29" t="s">
        <v>3356</v>
      </c>
      <c r="C1456" s="29" t="s">
        <v>3355</v>
      </c>
      <c r="D1456" s="29">
        <v>108379880</v>
      </c>
      <c r="E1456" s="31">
        <v>6.0663998126983601E-2</v>
      </c>
    </row>
    <row r="1457" spans="2:5" x14ac:dyDescent="0.2">
      <c r="B1457" s="29" t="s">
        <v>3354</v>
      </c>
      <c r="C1457" s="29" t="s">
        <v>3353</v>
      </c>
      <c r="D1457" s="29">
        <v>107995136</v>
      </c>
      <c r="E1457" s="31">
        <v>6.7600002288818404</v>
      </c>
    </row>
    <row r="1458" spans="2:5" x14ac:dyDescent="0.2">
      <c r="B1458" s="29" t="s">
        <v>3352</v>
      </c>
      <c r="C1458" s="29" t="s">
        <v>3351</v>
      </c>
      <c r="D1458" s="29">
        <v>107618912</v>
      </c>
      <c r="E1458" s="31">
        <v>3.40646244585514E-2</v>
      </c>
    </row>
    <row r="1459" spans="2:5" x14ac:dyDescent="0.2">
      <c r="B1459" s="29" t="s">
        <v>3350</v>
      </c>
      <c r="C1459" s="29" t="s">
        <v>3349</v>
      </c>
      <c r="D1459" s="29">
        <v>107511712</v>
      </c>
      <c r="E1459" s="31">
        <v>11.5830421447754</v>
      </c>
    </row>
    <row r="1460" spans="2:5" x14ac:dyDescent="0.2">
      <c r="B1460" s="29" t="s">
        <v>3348</v>
      </c>
      <c r="C1460" s="29" t="s">
        <v>3347</v>
      </c>
      <c r="D1460" s="29">
        <v>107455056</v>
      </c>
      <c r="E1460" s="31">
        <v>11.920000076293899</v>
      </c>
    </row>
    <row r="1461" spans="2:5" x14ac:dyDescent="0.2">
      <c r="B1461" s="29" t="s">
        <v>3346</v>
      </c>
      <c r="C1461" s="29" t="s">
        <v>3345</v>
      </c>
      <c r="D1461" s="29">
        <v>107158760</v>
      </c>
      <c r="E1461" s="31">
        <v>0.47896000742912298</v>
      </c>
    </row>
    <row r="1462" spans="2:5" x14ac:dyDescent="0.2">
      <c r="B1462" s="29" t="s">
        <v>3344</v>
      </c>
      <c r="C1462" s="29" t="s">
        <v>3343</v>
      </c>
      <c r="D1462" s="29">
        <v>106798040</v>
      </c>
      <c r="E1462" s="31">
        <v>4.2990469932556197</v>
      </c>
    </row>
    <row r="1463" spans="2:5" x14ac:dyDescent="0.2">
      <c r="B1463" s="29" t="s">
        <v>3342</v>
      </c>
      <c r="C1463" s="29" t="s">
        <v>3341</v>
      </c>
      <c r="D1463" s="29">
        <v>106747080</v>
      </c>
      <c r="E1463" s="31">
        <v>2.6396622657775901</v>
      </c>
    </row>
    <row r="1464" spans="2:5" x14ac:dyDescent="0.2">
      <c r="B1464" s="29" t="s">
        <v>3340</v>
      </c>
      <c r="C1464" s="29" t="s">
        <v>3339</v>
      </c>
      <c r="D1464" s="29">
        <v>106655448</v>
      </c>
      <c r="E1464" s="31">
        <v>0.37000000476837203</v>
      </c>
    </row>
    <row r="1465" spans="2:5" x14ac:dyDescent="0.2">
      <c r="B1465" s="29" t="s">
        <v>3338</v>
      </c>
      <c r="C1465" s="29" t="s">
        <v>3337</v>
      </c>
      <c r="D1465" s="29">
        <v>106276184</v>
      </c>
      <c r="E1465" s="31">
        <v>14.8802843093872</v>
      </c>
    </row>
    <row r="1466" spans="2:5" x14ac:dyDescent="0.2">
      <c r="B1466" s="29" t="s">
        <v>3336</v>
      </c>
      <c r="C1466" s="29" t="s">
        <v>3335</v>
      </c>
      <c r="D1466" s="29">
        <v>105712736</v>
      </c>
      <c r="E1466" s="31">
        <v>4.1201975196600002E-2</v>
      </c>
    </row>
    <row r="1467" spans="2:5" x14ac:dyDescent="0.2">
      <c r="B1467" s="29" t="s">
        <v>3334</v>
      </c>
      <c r="C1467" s="29" t="s">
        <v>3333</v>
      </c>
      <c r="D1467" s="29">
        <v>105676816</v>
      </c>
      <c r="E1467" s="31">
        <v>1.4581443071365401</v>
      </c>
    </row>
    <row r="1468" spans="2:5" x14ac:dyDescent="0.2">
      <c r="B1468" s="29" t="s">
        <v>3332</v>
      </c>
      <c r="C1468" s="29" t="s">
        <v>3331</v>
      </c>
      <c r="D1468" s="29">
        <v>105639096</v>
      </c>
      <c r="E1468" s="31">
        <v>8.9499998092651403</v>
      </c>
    </row>
    <row r="1469" spans="2:5" x14ac:dyDescent="0.2">
      <c r="B1469" s="29" t="s">
        <v>3330</v>
      </c>
      <c r="C1469" s="29" t="s">
        <v>3329</v>
      </c>
      <c r="D1469" s="29">
        <v>105613456</v>
      </c>
      <c r="E1469" s="31">
        <v>11.4078636169434</v>
      </c>
    </row>
    <row r="1470" spans="2:5" x14ac:dyDescent="0.2">
      <c r="B1470" s="29" t="s">
        <v>3328</v>
      </c>
      <c r="C1470" s="29" t="s">
        <v>3327</v>
      </c>
      <c r="D1470" s="29">
        <v>105095696</v>
      </c>
      <c r="E1470" s="31">
        <v>0.37149998545646701</v>
      </c>
    </row>
    <row r="1471" spans="2:5" x14ac:dyDescent="0.2">
      <c r="B1471" s="29" t="s">
        <v>3326</v>
      </c>
      <c r="C1471" s="29" t="s">
        <v>3325</v>
      </c>
      <c r="D1471" s="29">
        <v>105017704</v>
      </c>
      <c r="E1471" s="31">
        <v>0.769999980926514</v>
      </c>
    </row>
    <row r="1472" spans="2:5" x14ac:dyDescent="0.2">
      <c r="B1472" s="29" t="s">
        <v>3324</v>
      </c>
      <c r="C1472" s="29" t="s">
        <v>3323</v>
      </c>
      <c r="D1472" s="29">
        <v>104929856</v>
      </c>
      <c r="E1472" s="31">
        <v>1.25643122196198</v>
      </c>
    </row>
    <row r="1473" spans="2:5" x14ac:dyDescent="0.2">
      <c r="B1473" s="29" t="s">
        <v>3322</v>
      </c>
      <c r="C1473" s="29" t="s">
        <v>3321</v>
      </c>
      <c r="D1473" s="29">
        <v>104881760</v>
      </c>
      <c r="E1473" s="31">
        <v>0.25270757079124501</v>
      </c>
    </row>
    <row r="1474" spans="2:5" x14ac:dyDescent="0.2">
      <c r="B1474" s="29" t="s">
        <v>3320</v>
      </c>
      <c r="C1474" s="29" t="s">
        <v>3319</v>
      </c>
      <c r="D1474" s="29">
        <v>104478472</v>
      </c>
      <c r="E1474" s="31">
        <v>7.69638872146606</v>
      </c>
    </row>
    <row r="1475" spans="2:5" x14ac:dyDescent="0.2">
      <c r="B1475" s="29" t="s">
        <v>3318</v>
      </c>
      <c r="C1475" s="29" t="s">
        <v>3317</v>
      </c>
      <c r="D1475" s="29">
        <v>104006048</v>
      </c>
      <c r="E1475" s="31">
        <v>0.424000024795532</v>
      </c>
    </row>
    <row r="1476" spans="2:5" x14ac:dyDescent="0.2">
      <c r="B1476" s="29" t="s">
        <v>3316</v>
      </c>
      <c r="C1476" s="29" t="s">
        <v>3315</v>
      </c>
      <c r="D1476" s="29">
        <v>103838120</v>
      </c>
      <c r="E1476" s="31">
        <v>7.0912845432758304E-2</v>
      </c>
    </row>
    <row r="1477" spans="2:5" x14ac:dyDescent="0.2">
      <c r="B1477" s="29" t="s">
        <v>3314</v>
      </c>
      <c r="C1477" s="29" t="s">
        <v>3313</v>
      </c>
      <c r="D1477" s="29">
        <v>103834640</v>
      </c>
      <c r="E1477" s="31">
        <v>4.81933498382568</v>
      </c>
    </row>
    <row r="1478" spans="2:5" x14ac:dyDescent="0.2">
      <c r="B1478" s="29" t="s">
        <v>3312</v>
      </c>
      <c r="C1478" s="29" t="s">
        <v>3311</v>
      </c>
      <c r="D1478" s="29">
        <v>103704960</v>
      </c>
      <c r="E1478" s="31">
        <v>2.8434078693389901</v>
      </c>
    </row>
    <row r="1479" spans="2:5" x14ac:dyDescent="0.2">
      <c r="B1479" s="29" t="s">
        <v>3310</v>
      </c>
      <c r="C1479" s="29" t="s">
        <v>3309</v>
      </c>
      <c r="D1479" s="29">
        <v>103665344</v>
      </c>
      <c r="E1479" s="31">
        <v>1.7981698513030999</v>
      </c>
    </row>
    <row r="1480" spans="2:5" x14ac:dyDescent="0.2">
      <c r="B1480" s="29" t="s">
        <v>3308</v>
      </c>
      <c r="C1480" s="29" t="s">
        <v>3307</v>
      </c>
      <c r="D1480" s="29">
        <v>103618840</v>
      </c>
      <c r="E1480" s="31">
        <v>1.6499999761581401</v>
      </c>
    </row>
    <row r="1481" spans="2:5" x14ac:dyDescent="0.2">
      <c r="B1481" s="29" t="s">
        <v>3306</v>
      </c>
      <c r="C1481" s="29" t="s">
        <v>3305</v>
      </c>
      <c r="D1481" s="29">
        <v>103550360</v>
      </c>
      <c r="E1481" s="31">
        <v>0.18392583727836601</v>
      </c>
    </row>
    <row r="1482" spans="2:5" x14ac:dyDescent="0.2">
      <c r="B1482" s="29" t="s">
        <v>3304</v>
      </c>
      <c r="C1482" s="29" t="s">
        <v>3303</v>
      </c>
      <c r="D1482" s="29">
        <v>103543272</v>
      </c>
      <c r="E1482" s="31">
        <v>2.4622716903686501</v>
      </c>
    </row>
    <row r="1483" spans="2:5" x14ac:dyDescent="0.2">
      <c r="B1483" s="29" t="s">
        <v>3302</v>
      </c>
      <c r="C1483" s="29" t="s">
        <v>3301</v>
      </c>
      <c r="D1483" s="29">
        <v>103513824</v>
      </c>
      <c r="E1483" s="31">
        <v>1.50533199310303</v>
      </c>
    </row>
    <row r="1484" spans="2:5" x14ac:dyDescent="0.2">
      <c r="B1484" s="29" t="s">
        <v>3300</v>
      </c>
      <c r="C1484" s="29" t="s">
        <v>3299</v>
      </c>
      <c r="D1484" s="29">
        <v>103424096</v>
      </c>
      <c r="E1484" s="31">
        <v>3.3443524837493901</v>
      </c>
    </row>
    <row r="1485" spans="2:5" x14ac:dyDescent="0.2">
      <c r="B1485" s="29" t="s">
        <v>3298</v>
      </c>
      <c r="C1485" s="29" t="s">
        <v>3297</v>
      </c>
      <c r="D1485" s="29">
        <v>103013872</v>
      </c>
      <c r="E1485" s="31">
        <v>4.0042309761047399</v>
      </c>
    </row>
    <row r="1486" spans="2:5" x14ac:dyDescent="0.2">
      <c r="B1486" s="29" t="s">
        <v>3296</v>
      </c>
      <c r="C1486" s="29" t="s">
        <v>3295</v>
      </c>
      <c r="D1486" s="29">
        <v>102960968</v>
      </c>
      <c r="E1486" s="31">
        <v>8.2718191146850604</v>
      </c>
    </row>
    <row r="1487" spans="2:5" x14ac:dyDescent="0.2">
      <c r="B1487" s="29" t="s">
        <v>3294</v>
      </c>
      <c r="C1487" s="29" t="s">
        <v>3293</v>
      </c>
      <c r="D1487" s="29">
        <v>102890512</v>
      </c>
      <c r="E1487" s="31">
        <v>0.75420695543289196</v>
      </c>
    </row>
    <row r="1488" spans="2:5" x14ac:dyDescent="0.2">
      <c r="B1488" s="29" t="s">
        <v>3292</v>
      </c>
      <c r="C1488" s="29" t="s">
        <v>3291</v>
      </c>
      <c r="D1488" s="29">
        <v>102570584</v>
      </c>
      <c r="E1488" s="31">
        <v>7.1975550651550302</v>
      </c>
    </row>
    <row r="1489" spans="2:5" x14ac:dyDescent="0.2">
      <c r="B1489" s="29" t="s">
        <v>3290</v>
      </c>
      <c r="C1489" s="29" t="s">
        <v>3289</v>
      </c>
      <c r="D1489" s="29">
        <v>102425824</v>
      </c>
      <c r="E1489" s="31">
        <v>0.74099999666214</v>
      </c>
    </row>
    <row r="1490" spans="2:5" x14ac:dyDescent="0.2">
      <c r="B1490" s="29" t="s">
        <v>3288</v>
      </c>
      <c r="C1490" s="29" t="s">
        <v>3287</v>
      </c>
      <c r="D1490" s="29">
        <v>102214376</v>
      </c>
      <c r="E1490" s="31">
        <v>2.9116272926330602</v>
      </c>
    </row>
    <row r="1491" spans="2:5" x14ac:dyDescent="0.2">
      <c r="B1491" s="29" t="s">
        <v>3286</v>
      </c>
      <c r="C1491" s="29" t="s">
        <v>3285</v>
      </c>
      <c r="D1491" s="29">
        <v>101263456</v>
      </c>
      <c r="E1491" s="31">
        <v>49.592929840087898</v>
      </c>
    </row>
    <row r="1492" spans="2:5" x14ac:dyDescent="0.2">
      <c r="B1492" s="29" t="s">
        <v>3284</v>
      </c>
      <c r="C1492" s="29" t="s">
        <v>3283</v>
      </c>
      <c r="D1492" s="29">
        <v>101225672</v>
      </c>
      <c r="E1492" s="31">
        <v>0.16847622394561801</v>
      </c>
    </row>
    <row r="1493" spans="2:5" x14ac:dyDescent="0.2">
      <c r="B1493" s="29" t="s">
        <v>3282</v>
      </c>
      <c r="C1493" s="29" t="s">
        <v>3281</v>
      </c>
      <c r="D1493" s="29">
        <v>101020904</v>
      </c>
      <c r="E1493" s="31">
        <v>7.6900000572204599</v>
      </c>
    </row>
    <row r="1494" spans="2:5" x14ac:dyDescent="0.2">
      <c r="B1494" s="29" t="s">
        <v>3280</v>
      </c>
      <c r="C1494" s="29" t="s">
        <v>3279</v>
      </c>
      <c r="D1494" s="29">
        <v>100784664</v>
      </c>
      <c r="E1494" s="31">
        <v>1.8781596422195399</v>
      </c>
    </row>
    <row r="1495" spans="2:5" x14ac:dyDescent="0.2">
      <c r="B1495" s="29" t="s">
        <v>3278</v>
      </c>
      <c r="C1495" s="29" t="s">
        <v>3277</v>
      </c>
      <c r="D1495" s="29">
        <v>100775992</v>
      </c>
      <c r="E1495" s="31">
        <v>3.03999996185303</v>
      </c>
    </row>
    <row r="1496" spans="2:5" x14ac:dyDescent="0.2">
      <c r="B1496" s="29" t="s">
        <v>3276</v>
      </c>
      <c r="C1496" s="29" t="s">
        <v>3275</v>
      </c>
      <c r="D1496" s="29">
        <v>100766920</v>
      </c>
      <c r="E1496" s="31">
        <v>7.5953135490417498</v>
      </c>
    </row>
    <row r="1497" spans="2:5" x14ac:dyDescent="0.2">
      <c r="B1497" s="29" t="s">
        <v>3274</v>
      </c>
      <c r="C1497" s="29" t="s">
        <v>3273</v>
      </c>
      <c r="D1497" s="29">
        <v>100566528</v>
      </c>
      <c r="E1497" s="31">
        <v>4.8000001907348597</v>
      </c>
    </row>
    <row r="1498" spans="2:5" x14ac:dyDescent="0.2">
      <c r="B1498" s="29" t="s">
        <v>3272</v>
      </c>
      <c r="C1498" s="29" t="s">
        <v>3271</v>
      </c>
      <c r="D1498" s="29">
        <v>100464296</v>
      </c>
      <c r="E1498" s="31">
        <v>4.4505987167358398</v>
      </c>
    </row>
    <row r="1499" spans="2:5" x14ac:dyDescent="0.2">
      <c r="B1499" s="29" t="s">
        <v>3270</v>
      </c>
      <c r="C1499" s="29" t="s">
        <v>3269</v>
      </c>
      <c r="D1499" s="29">
        <v>100408768</v>
      </c>
      <c r="E1499" s="31">
        <v>1.9389517307281501</v>
      </c>
    </row>
    <row r="1500" spans="2:5" x14ac:dyDescent="0.2">
      <c r="B1500" s="29" t="s">
        <v>3268</v>
      </c>
      <c r="C1500" s="29" t="s">
        <v>3267</v>
      </c>
      <c r="D1500" s="29">
        <v>100381664</v>
      </c>
      <c r="E1500" s="31">
        <v>0.44610625505447399</v>
      </c>
    </row>
    <row r="1501" spans="2:5" x14ac:dyDescent="0.2">
      <c r="B1501" s="29" t="s">
        <v>3266</v>
      </c>
      <c r="C1501" s="29" t="s">
        <v>3265</v>
      </c>
      <c r="D1501" s="29">
        <v>100261216</v>
      </c>
      <c r="E1501" s="31">
        <v>3.1429431438446001</v>
      </c>
    </row>
    <row r="1502" spans="2:5" x14ac:dyDescent="0.2">
      <c r="B1502" s="29" t="s">
        <v>3264</v>
      </c>
      <c r="C1502" s="29" t="s">
        <v>3263</v>
      </c>
      <c r="D1502" s="29">
        <v>100184600</v>
      </c>
      <c r="E1502" s="31">
        <v>0.26278424263000499</v>
      </c>
    </row>
    <row r="1503" spans="2:5" x14ac:dyDescent="0.2">
      <c r="B1503" s="29" t="s">
        <v>3262</v>
      </c>
      <c r="C1503" s="29" t="s">
        <v>3261</v>
      </c>
      <c r="D1503" s="29">
        <v>100008144</v>
      </c>
      <c r="E1503" s="31">
        <v>10.339774131774901</v>
      </c>
    </row>
    <row r="1504" spans="2:5" x14ac:dyDescent="0.2">
      <c r="B1504" s="29" t="s">
        <v>3260</v>
      </c>
      <c r="C1504" s="29" t="s">
        <v>3259</v>
      </c>
      <c r="D1504" s="29">
        <v>99023752</v>
      </c>
      <c r="E1504" s="31">
        <v>6.7177181243896502</v>
      </c>
    </row>
    <row r="1505" spans="2:5" x14ac:dyDescent="0.2">
      <c r="B1505" s="29" t="s">
        <v>3258</v>
      </c>
      <c r="C1505" s="29" t="s">
        <v>3257</v>
      </c>
      <c r="D1505" s="29">
        <v>98758048</v>
      </c>
      <c r="E1505" s="31">
        <v>12.4077291488647</v>
      </c>
    </row>
    <row r="1506" spans="2:5" x14ac:dyDescent="0.2">
      <c r="B1506" s="29" t="s">
        <v>3256</v>
      </c>
      <c r="C1506" s="29" t="s">
        <v>3255</v>
      </c>
      <c r="D1506" s="29">
        <v>98538048</v>
      </c>
      <c r="E1506" s="31">
        <v>9.7999200820922905</v>
      </c>
    </row>
    <row r="1507" spans="2:5" x14ac:dyDescent="0.2">
      <c r="B1507" s="29" t="s">
        <v>3254</v>
      </c>
      <c r="C1507" s="29" t="s">
        <v>3253</v>
      </c>
      <c r="D1507" s="29">
        <v>98353304</v>
      </c>
      <c r="E1507" s="31">
        <v>0.27204743027687101</v>
      </c>
    </row>
    <row r="1508" spans="2:5" x14ac:dyDescent="0.2">
      <c r="B1508" s="29" t="s">
        <v>3252</v>
      </c>
      <c r="C1508" s="29" t="s">
        <v>3251</v>
      </c>
      <c r="D1508" s="29">
        <v>98309272</v>
      </c>
      <c r="E1508" s="31">
        <v>11.518530845642101</v>
      </c>
    </row>
    <row r="1509" spans="2:5" x14ac:dyDescent="0.2">
      <c r="B1509" s="29" t="s">
        <v>3250</v>
      </c>
      <c r="C1509" s="29" t="s">
        <v>3249</v>
      </c>
      <c r="D1509" s="29">
        <v>98263552</v>
      </c>
      <c r="E1509" s="31">
        <v>4.9800000190734899</v>
      </c>
    </row>
    <row r="1510" spans="2:5" x14ac:dyDescent="0.2">
      <c r="B1510" s="29" t="s">
        <v>3248</v>
      </c>
      <c r="C1510" s="29" t="s">
        <v>3247</v>
      </c>
      <c r="D1510" s="29">
        <v>98263384</v>
      </c>
      <c r="E1510" s="31">
        <v>4.6100001335143999</v>
      </c>
    </row>
    <row r="1511" spans="2:5" x14ac:dyDescent="0.2">
      <c r="B1511" s="29" t="s">
        <v>3246</v>
      </c>
      <c r="C1511" s="29" t="s">
        <v>3245</v>
      </c>
      <c r="D1511" s="29">
        <v>98236184</v>
      </c>
      <c r="E1511" s="31">
        <v>1.5985723733902</v>
      </c>
    </row>
    <row r="1512" spans="2:5" x14ac:dyDescent="0.2">
      <c r="B1512" s="29" t="s">
        <v>3244</v>
      </c>
      <c r="C1512" s="29" t="s">
        <v>3243</v>
      </c>
      <c r="D1512" s="29">
        <v>97301648</v>
      </c>
      <c r="E1512" s="31">
        <v>3.8706209659576398</v>
      </c>
    </row>
    <row r="1513" spans="2:5" x14ac:dyDescent="0.2">
      <c r="B1513" s="29" t="s">
        <v>3242</v>
      </c>
      <c r="C1513" s="29" t="s">
        <v>3241</v>
      </c>
      <c r="D1513" s="29">
        <v>97138184</v>
      </c>
      <c r="E1513" s="31">
        <v>0.235454902052879</v>
      </c>
    </row>
    <row r="1514" spans="2:5" x14ac:dyDescent="0.2">
      <c r="B1514" s="29" t="s">
        <v>3240</v>
      </c>
      <c r="C1514" s="29" t="s">
        <v>3239</v>
      </c>
      <c r="D1514" s="29">
        <v>96999088</v>
      </c>
      <c r="E1514" s="31">
        <v>1.42055380344391</v>
      </c>
    </row>
    <row r="1515" spans="2:5" x14ac:dyDescent="0.2">
      <c r="B1515" s="29" t="s">
        <v>3238</v>
      </c>
      <c r="C1515" s="29" t="s">
        <v>3237</v>
      </c>
      <c r="D1515" s="29">
        <v>96869720</v>
      </c>
      <c r="E1515" s="31">
        <v>4.9099998474121103</v>
      </c>
    </row>
    <row r="1516" spans="2:5" x14ac:dyDescent="0.2">
      <c r="B1516" s="29" t="s">
        <v>3236</v>
      </c>
      <c r="C1516" s="29" t="s">
        <v>3235</v>
      </c>
      <c r="D1516" s="29">
        <v>96813344</v>
      </c>
      <c r="E1516" s="31">
        <v>2.0299999713897701</v>
      </c>
    </row>
    <row r="1517" spans="2:5" x14ac:dyDescent="0.2">
      <c r="B1517" s="29" t="s">
        <v>3234</v>
      </c>
      <c r="C1517" s="29" t="s">
        <v>3233</v>
      </c>
      <c r="D1517" s="29">
        <v>96631384</v>
      </c>
      <c r="E1517" s="31">
        <v>0.587682485580444</v>
      </c>
    </row>
    <row r="1518" spans="2:5" x14ac:dyDescent="0.2">
      <c r="B1518" s="29" t="s">
        <v>3232</v>
      </c>
      <c r="C1518" s="29" t="s">
        <v>3231</v>
      </c>
      <c r="D1518" s="29">
        <v>96549312</v>
      </c>
      <c r="E1518" s="31">
        <v>1.8492225408554099</v>
      </c>
    </row>
    <row r="1519" spans="2:5" x14ac:dyDescent="0.2">
      <c r="B1519" s="29" t="s">
        <v>3230</v>
      </c>
      <c r="C1519" s="29" t="s">
        <v>3229</v>
      </c>
      <c r="D1519" s="29">
        <v>96379432</v>
      </c>
      <c r="E1519" s="31">
        <v>5.5382590293884304</v>
      </c>
    </row>
    <row r="1520" spans="2:5" x14ac:dyDescent="0.2">
      <c r="B1520" s="29" t="s">
        <v>3228</v>
      </c>
      <c r="C1520" s="29" t="s">
        <v>3227</v>
      </c>
      <c r="D1520" s="29">
        <v>96358680</v>
      </c>
      <c r="E1520" s="31">
        <v>10.586988449096699</v>
      </c>
    </row>
    <row r="1521" spans="2:5" x14ac:dyDescent="0.2">
      <c r="B1521" s="29" t="s">
        <v>3226</v>
      </c>
      <c r="C1521" s="29" t="s">
        <v>3225</v>
      </c>
      <c r="D1521" s="29">
        <v>96299360</v>
      </c>
      <c r="E1521" s="31">
        <v>2.0573368072509801</v>
      </c>
    </row>
    <row r="1522" spans="2:5" x14ac:dyDescent="0.2">
      <c r="B1522" s="29" t="s">
        <v>3224</v>
      </c>
      <c r="C1522" s="29" t="s">
        <v>3223</v>
      </c>
      <c r="D1522" s="29">
        <v>96267360</v>
      </c>
      <c r="E1522" s="31">
        <v>1.29423439502716</v>
      </c>
    </row>
    <row r="1523" spans="2:5" x14ac:dyDescent="0.2">
      <c r="B1523" s="29" t="s">
        <v>3222</v>
      </c>
      <c r="C1523" s="29" t="s">
        <v>3221</v>
      </c>
      <c r="D1523" s="29">
        <v>96088344</v>
      </c>
      <c r="E1523" s="31">
        <v>9.9091920852661097</v>
      </c>
    </row>
    <row r="1524" spans="2:5" x14ac:dyDescent="0.2">
      <c r="B1524" s="29" t="s">
        <v>3220</v>
      </c>
      <c r="C1524" s="29" t="s">
        <v>3219</v>
      </c>
      <c r="D1524" s="29">
        <v>96082520</v>
      </c>
      <c r="E1524" s="31">
        <v>3.1867921352386501</v>
      </c>
    </row>
    <row r="1525" spans="2:5" x14ac:dyDescent="0.2">
      <c r="B1525" s="29" t="s">
        <v>3218</v>
      </c>
      <c r="C1525" s="29" t="s">
        <v>3217</v>
      </c>
      <c r="D1525" s="29">
        <v>95841160</v>
      </c>
      <c r="E1525" s="31">
        <v>0.83413004875183105</v>
      </c>
    </row>
    <row r="1526" spans="2:5" x14ac:dyDescent="0.2">
      <c r="B1526" s="29" t="s">
        <v>3216</v>
      </c>
      <c r="C1526" s="29" t="s">
        <v>3215</v>
      </c>
      <c r="D1526" s="29">
        <v>95652696</v>
      </c>
      <c r="E1526" s="31">
        <v>9.0252704918384594E-2</v>
      </c>
    </row>
    <row r="1527" spans="2:5" x14ac:dyDescent="0.2">
      <c r="B1527" s="29" t="s">
        <v>3214</v>
      </c>
      <c r="C1527" s="29" t="s">
        <v>3213</v>
      </c>
      <c r="D1527" s="29">
        <v>95615704</v>
      </c>
      <c r="E1527" s="31">
        <v>12.9269256591797</v>
      </c>
    </row>
    <row r="1528" spans="2:5" x14ac:dyDescent="0.2">
      <c r="B1528" s="29" t="s">
        <v>3212</v>
      </c>
      <c r="C1528" s="29" t="s">
        <v>3211</v>
      </c>
      <c r="D1528" s="29">
        <v>95394168</v>
      </c>
      <c r="E1528" s="31">
        <v>1.4990080595016499</v>
      </c>
    </row>
    <row r="1529" spans="2:5" x14ac:dyDescent="0.2">
      <c r="B1529" s="29" t="s">
        <v>3210</v>
      </c>
      <c r="C1529" s="29" t="s">
        <v>3209</v>
      </c>
      <c r="D1529" s="29">
        <v>95331264</v>
      </c>
      <c r="E1529" s="31">
        <v>7.46537113189697</v>
      </c>
    </row>
    <row r="1530" spans="2:5" x14ac:dyDescent="0.2">
      <c r="B1530" s="29" t="s">
        <v>3208</v>
      </c>
      <c r="C1530" s="29" t="s">
        <v>3207</v>
      </c>
      <c r="D1530" s="29">
        <v>95227352</v>
      </c>
      <c r="E1530" s="31">
        <v>6.4943399429321298</v>
      </c>
    </row>
    <row r="1531" spans="2:5" x14ac:dyDescent="0.2">
      <c r="B1531" s="29" t="s">
        <v>3206</v>
      </c>
      <c r="C1531" s="29" t="s">
        <v>3205</v>
      </c>
      <c r="D1531" s="29">
        <v>95133400</v>
      </c>
      <c r="E1531" s="31">
        <v>1.1374543905258201</v>
      </c>
    </row>
    <row r="1532" spans="2:5" x14ac:dyDescent="0.2">
      <c r="B1532" s="29" t="s">
        <v>3204</v>
      </c>
      <c r="C1532" s="29" t="s">
        <v>3203</v>
      </c>
      <c r="D1532" s="29">
        <v>94886168</v>
      </c>
      <c r="E1532" s="31">
        <v>4.5527586936950701</v>
      </c>
    </row>
    <row r="1533" spans="2:5" x14ac:dyDescent="0.2">
      <c r="B1533" s="29" t="s">
        <v>3202</v>
      </c>
      <c r="C1533" s="29" t="s">
        <v>3201</v>
      </c>
      <c r="D1533" s="29">
        <v>94703896</v>
      </c>
      <c r="E1533" s="31">
        <v>2.8099999427795401</v>
      </c>
    </row>
    <row r="1534" spans="2:5" x14ac:dyDescent="0.2">
      <c r="B1534" s="29" t="s">
        <v>3200</v>
      </c>
      <c r="C1534" s="29" t="s">
        <v>3199</v>
      </c>
      <c r="D1534" s="29">
        <v>94635824</v>
      </c>
      <c r="E1534" s="31">
        <v>12</v>
      </c>
    </row>
    <row r="1535" spans="2:5" x14ac:dyDescent="0.2">
      <c r="B1535" s="29" t="s">
        <v>3198</v>
      </c>
      <c r="C1535" s="29" t="s">
        <v>3197</v>
      </c>
      <c r="D1535" s="29">
        <v>94614072</v>
      </c>
      <c r="E1535" s="31">
        <v>4.6415679156780201E-2</v>
      </c>
    </row>
    <row r="1536" spans="2:5" x14ac:dyDescent="0.2">
      <c r="B1536" s="29" t="s">
        <v>3196</v>
      </c>
      <c r="C1536" s="29" t="s">
        <v>3195</v>
      </c>
      <c r="D1536" s="29">
        <v>94560096</v>
      </c>
      <c r="E1536" s="31">
        <v>2.4000129699707</v>
      </c>
    </row>
    <row r="1537" spans="2:5" x14ac:dyDescent="0.2">
      <c r="B1537" s="29" t="s">
        <v>3194</v>
      </c>
      <c r="C1537" s="29" t="s">
        <v>3193</v>
      </c>
      <c r="D1537" s="29">
        <v>94332288</v>
      </c>
      <c r="E1537" s="31">
        <v>2.2599999904632599</v>
      </c>
    </row>
    <row r="1538" spans="2:5" x14ac:dyDescent="0.2">
      <c r="B1538" s="29" t="s">
        <v>3192</v>
      </c>
      <c r="C1538" s="29" t="s">
        <v>3191</v>
      </c>
      <c r="D1538" s="29">
        <v>94330944</v>
      </c>
      <c r="E1538" s="31">
        <v>7.0799999237060502</v>
      </c>
    </row>
    <row r="1539" spans="2:5" x14ac:dyDescent="0.2">
      <c r="B1539" s="29" t="s">
        <v>3190</v>
      </c>
      <c r="C1539" s="29" t="s">
        <v>3189</v>
      </c>
      <c r="D1539" s="29">
        <v>94251600</v>
      </c>
      <c r="E1539" s="31">
        <v>1.62000000476837</v>
      </c>
    </row>
    <row r="1540" spans="2:5" x14ac:dyDescent="0.2">
      <c r="B1540" s="29" t="s">
        <v>3188</v>
      </c>
      <c r="C1540" s="29" t="s">
        <v>3187</v>
      </c>
      <c r="D1540" s="29">
        <v>94174760</v>
      </c>
      <c r="E1540" s="31">
        <v>2.0899999141693102</v>
      </c>
    </row>
    <row r="1541" spans="2:5" x14ac:dyDescent="0.2">
      <c r="B1541" s="29" t="s">
        <v>3186</v>
      </c>
      <c r="C1541" s="29" t="s">
        <v>3185</v>
      </c>
      <c r="D1541" s="29">
        <v>93810880</v>
      </c>
      <c r="E1541" s="31">
        <v>15.458697319030801</v>
      </c>
    </row>
    <row r="1542" spans="2:5" x14ac:dyDescent="0.2">
      <c r="B1542" s="29" t="s">
        <v>3184</v>
      </c>
      <c r="C1542" s="29" t="s">
        <v>3183</v>
      </c>
      <c r="D1542" s="29">
        <v>93722344</v>
      </c>
      <c r="E1542" s="31">
        <v>0.40189898014068598</v>
      </c>
    </row>
    <row r="1543" spans="2:5" x14ac:dyDescent="0.2">
      <c r="B1543" s="29" t="s">
        <v>3182</v>
      </c>
      <c r="C1543" s="29" t="s">
        <v>3181</v>
      </c>
      <c r="D1543" s="29">
        <v>93153184</v>
      </c>
      <c r="E1543" s="31">
        <v>1.2062456607818599</v>
      </c>
    </row>
    <row r="1544" spans="2:5" x14ac:dyDescent="0.2">
      <c r="B1544" s="29" t="s">
        <v>3180</v>
      </c>
      <c r="C1544" s="29" t="s">
        <v>3179</v>
      </c>
      <c r="D1544" s="29">
        <v>92378488</v>
      </c>
      <c r="E1544" s="31">
        <v>3.0177698135375999</v>
      </c>
    </row>
    <row r="1545" spans="2:5" x14ac:dyDescent="0.2">
      <c r="B1545" s="29" t="s">
        <v>3178</v>
      </c>
      <c r="C1545" s="29" t="s">
        <v>3177</v>
      </c>
      <c r="D1545" s="29">
        <v>91806720</v>
      </c>
      <c r="E1545" s="31">
        <v>0.83477318286895796</v>
      </c>
    </row>
    <row r="1546" spans="2:5" x14ac:dyDescent="0.2">
      <c r="B1546" s="29" t="s">
        <v>3176</v>
      </c>
      <c r="C1546" s="29" t="s">
        <v>3175</v>
      </c>
      <c r="D1546" s="29">
        <v>91776912</v>
      </c>
      <c r="E1546" s="31">
        <v>2.6100001335143999</v>
      </c>
    </row>
    <row r="1547" spans="2:5" x14ac:dyDescent="0.2">
      <c r="B1547" s="29" t="s">
        <v>3174</v>
      </c>
      <c r="C1547" s="29" t="s">
        <v>3173</v>
      </c>
      <c r="D1547" s="29">
        <v>91692680</v>
      </c>
      <c r="E1547" s="31">
        <v>1.8132365942001301</v>
      </c>
    </row>
    <row r="1548" spans="2:5" x14ac:dyDescent="0.2">
      <c r="B1548" s="29" t="s">
        <v>3172</v>
      </c>
      <c r="C1548" s="29" t="s">
        <v>3171</v>
      </c>
      <c r="D1548" s="29">
        <v>91505080</v>
      </c>
      <c r="E1548" s="31">
        <v>12.390786170959499</v>
      </c>
    </row>
    <row r="1549" spans="2:5" x14ac:dyDescent="0.2">
      <c r="B1549" s="29" t="s">
        <v>3170</v>
      </c>
      <c r="C1549" s="29" t="s">
        <v>3169</v>
      </c>
      <c r="D1549" s="29">
        <v>91469192</v>
      </c>
      <c r="E1549" s="31">
        <v>0.64311772584915206</v>
      </c>
    </row>
    <row r="1550" spans="2:5" x14ac:dyDescent="0.2">
      <c r="B1550" s="29" t="s">
        <v>3168</v>
      </c>
      <c r="C1550" s="29" t="s">
        <v>3167</v>
      </c>
      <c r="D1550" s="29">
        <v>91457912</v>
      </c>
      <c r="E1550" s="31">
        <v>3.2126760482788099</v>
      </c>
    </row>
    <row r="1551" spans="2:5" x14ac:dyDescent="0.2">
      <c r="B1551" s="29" t="s">
        <v>3166</v>
      </c>
      <c r="C1551" s="29" t="s">
        <v>3165</v>
      </c>
      <c r="D1551" s="29">
        <v>91034832</v>
      </c>
      <c r="E1551" s="31">
        <v>10.449999809265099</v>
      </c>
    </row>
    <row r="1552" spans="2:5" x14ac:dyDescent="0.2">
      <c r="B1552" s="29" t="s">
        <v>3164</v>
      </c>
      <c r="C1552" s="29" t="s">
        <v>3163</v>
      </c>
      <c r="D1552" s="29">
        <v>90952704</v>
      </c>
      <c r="E1552" s="31">
        <v>4.1269187927246103</v>
      </c>
    </row>
    <row r="1553" spans="2:5" x14ac:dyDescent="0.2">
      <c r="B1553" s="29" t="s">
        <v>3162</v>
      </c>
      <c r="C1553" s="29" t="s">
        <v>3161</v>
      </c>
      <c r="D1553" s="29">
        <v>90085216</v>
      </c>
      <c r="E1553" s="31">
        <v>6.37654829025269</v>
      </c>
    </row>
    <row r="1554" spans="2:5" x14ac:dyDescent="0.2">
      <c r="B1554" s="29" t="s">
        <v>3160</v>
      </c>
      <c r="C1554" s="29" t="s">
        <v>3159</v>
      </c>
      <c r="D1554" s="29">
        <v>89911984</v>
      </c>
      <c r="E1554" s="31">
        <v>1.0294818878173799</v>
      </c>
    </row>
    <row r="1555" spans="2:5" x14ac:dyDescent="0.2">
      <c r="B1555" s="29" t="s">
        <v>3158</v>
      </c>
      <c r="C1555" s="29" t="s">
        <v>3157</v>
      </c>
      <c r="D1555" s="29">
        <v>89845728</v>
      </c>
      <c r="E1555" s="31">
        <v>1.4400000572204601</v>
      </c>
    </row>
    <row r="1556" spans="2:5" x14ac:dyDescent="0.2">
      <c r="B1556" s="29" t="s">
        <v>3156</v>
      </c>
      <c r="C1556" s="29" t="s">
        <v>3155</v>
      </c>
      <c r="D1556" s="29">
        <v>89531616</v>
      </c>
      <c r="E1556" s="31">
        <v>14.8802843093872</v>
      </c>
    </row>
    <row r="1557" spans="2:5" x14ac:dyDescent="0.2">
      <c r="B1557" s="29" t="s">
        <v>3154</v>
      </c>
      <c r="C1557" s="29" t="s">
        <v>3153</v>
      </c>
      <c r="D1557" s="29">
        <v>89303248</v>
      </c>
      <c r="E1557" s="31">
        <v>7.2800002098083496</v>
      </c>
    </row>
    <row r="1558" spans="2:5" x14ac:dyDescent="0.2">
      <c r="B1558" s="29" t="s">
        <v>3152</v>
      </c>
      <c r="C1558" s="29" t="s">
        <v>3151</v>
      </c>
      <c r="D1558" s="29">
        <v>89147504</v>
      </c>
      <c r="E1558" s="31">
        <v>27.4027004241943</v>
      </c>
    </row>
    <row r="1559" spans="2:5" x14ac:dyDescent="0.2">
      <c r="B1559" s="29" t="s">
        <v>3150</v>
      </c>
      <c r="C1559" s="29" t="s">
        <v>3149</v>
      </c>
      <c r="D1559" s="29">
        <v>89093296</v>
      </c>
      <c r="E1559" s="31">
        <v>3.2599999904632599</v>
      </c>
    </row>
    <row r="1560" spans="2:5" x14ac:dyDescent="0.2">
      <c r="B1560" s="29" t="s">
        <v>3148</v>
      </c>
      <c r="C1560" s="29" t="s">
        <v>3147</v>
      </c>
      <c r="D1560" s="29">
        <v>88864888</v>
      </c>
      <c r="E1560" s="31">
        <v>0.19141075015068101</v>
      </c>
    </row>
    <row r="1561" spans="2:5" x14ac:dyDescent="0.2">
      <c r="B1561" s="29" t="s">
        <v>3146</v>
      </c>
      <c r="C1561" s="29" t="s">
        <v>3145</v>
      </c>
      <c r="D1561" s="29">
        <v>88606952</v>
      </c>
      <c r="E1561" s="31">
        <v>2.75</v>
      </c>
    </row>
    <row r="1562" spans="2:5" x14ac:dyDescent="0.2">
      <c r="B1562" s="29" t="s">
        <v>3144</v>
      </c>
      <c r="C1562" s="29" t="s">
        <v>3143</v>
      </c>
      <c r="D1562" s="29">
        <v>88378408</v>
      </c>
      <c r="E1562" s="31">
        <v>3.9217631816864</v>
      </c>
    </row>
    <row r="1563" spans="2:5" x14ac:dyDescent="0.2">
      <c r="B1563" s="29" t="s">
        <v>3142</v>
      </c>
      <c r="C1563" s="29" t="s">
        <v>3141</v>
      </c>
      <c r="D1563" s="29">
        <v>88091688</v>
      </c>
      <c r="E1563" s="31">
        <v>6.1159648895263699</v>
      </c>
    </row>
    <row r="1564" spans="2:5" x14ac:dyDescent="0.2">
      <c r="B1564" s="29" t="s">
        <v>3140</v>
      </c>
      <c r="C1564" s="29" t="s">
        <v>3139</v>
      </c>
      <c r="D1564" s="29">
        <v>87966200</v>
      </c>
      <c r="E1564" s="31">
        <v>1.2200000286102299</v>
      </c>
    </row>
    <row r="1565" spans="2:5" x14ac:dyDescent="0.2">
      <c r="B1565" s="29" t="s">
        <v>3138</v>
      </c>
      <c r="C1565" s="29" t="s">
        <v>3137</v>
      </c>
      <c r="D1565" s="29">
        <v>87870800</v>
      </c>
      <c r="E1565" s="31">
        <v>4.0508341789245597</v>
      </c>
    </row>
    <row r="1566" spans="2:5" x14ac:dyDescent="0.2">
      <c r="B1566" s="29" t="s">
        <v>3136</v>
      </c>
      <c r="C1566" s="29" t="s">
        <v>3135</v>
      </c>
      <c r="D1566" s="29">
        <v>87824152</v>
      </c>
      <c r="E1566" s="31">
        <v>12.8216915130615</v>
      </c>
    </row>
    <row r="1567" spans="2:5" x14ac:dyDescent="0.2">
      <c r="B1567" s="29" t="s">
        <v>3134</v>
      </c>
      <c r="C1567" s="29" t="s">
        <v>3133</v>
      </c>
      <c r="D1567" s="29">
        <v>87818416</v>
      </c>
      <c r="E1567" s="31">
        <v>0.13042713701725001</v>
      </c>
    </row>
    <row r="1568" spans="2:5" x14ac:dyDescent="0.2">
      <c r="B1568" s="29" t="s">
        <v>3132</v>
      </c>
      <c r="C1568" s="29" t="s">
        <v>3131</v>
      </c>
      <c r="D1568" s="29">
        <v>87769576</v>
      </c>
      <c r="E1568" s="31">
        <v>1.2500799894332899</v>
      </c>
    </row>
    <row r="1569" spans="2:5" x14ac:dyDescent="0.2">
      <c r="B1569" s="29" t="s">
        <v>3130</v>
      </c>
      <c r="C1569" s="29" t="s">
        <v>3129</v>
      </c>
      <c r="D1569" s="29">
        <v>87708848</v>
      </c>
      <c r="E1569" s="31">
        <v>0.58009952306747403</v>
      </c>
    </row>
    <row r="1570" spans="2:5" x14ac:dyDescent="0.2">
      <c r="B1570" s="29" t="s">
        <v>3128</v>
      </c>
      <c r="C1570" s="29" t="s">
        <v>3127</v>
      </c>
      <c r="D1570" s="29">
        <v>87557608</v>
      </c>
      <c r="E1570" s="31">
        <v>3061.22436523438</v>
      </c>
    </row>
    <row r="1571" spans="2:5" x14ac:dyDescent="0.2">
      <c r="B1571" s="29" t="s">
        <v>3126</v>
      </c>
      <c r="C1571" s="29" t="s">
        <v>3125</v>
      </c>
      <c r="D1571" s="29">
        <v>87400424</v>
      </c>
      <c r="E1571" s="31">
        <v>1.2782344818115201</v>
      </c>
    </row>
    <row r="1572" spans="2:5" x14ac:dyDescent="0.2">
      <c r="B1572" s="29" t="s">
        <v>3124</v>
      </c>
      <c r="C1572" s="29" t="s">
        <v>3123</v>
      </c>
      <c r="D1572" s="29">
        <v>87269432</v>
      </c>
      <c r="E1572" s="31">
        <v>7.3600001335143999</v>
      </c>
    </row>
    <row r="1573" spans="2:5" x14ac:dyDescent="0.2">
      <c r="B1573" s="29" t="s">
        <v>3122</v>
      </c>
      <c r="C1573" s="29" t="s">
        <v>3121</v>
      </c>
      <c r="D1573" s="29">
        <v>86938512</v>
      </c>
      <c r="E1573" s="31">
        <v>8.9654483795165998</v>
      </c>
    </row>
    <row r="1574" spans="2:5" x14ac:dyDescent="0.2">
      <c r="B1574" s="29" t="s">
        <v>3120</v>
      </c>
      <c r="C1574" s="29" t="s">
        <v>3119</v>
      </c>
      <c r="D1574" s="29">
        <v>86791088</v>
      </c>
      <c r="E1574" s="31">
        <v>4.5305542945861799</v>
      </c>
    </row>
    <row r="1575" spans="2:5" x14ac:dyDescent="0.2">
      <c r="B1575" s="29" t="s">
        <v>3118</v>
      </c>
      <c r="C1575" s="29" t="s">
        <v>3117</v>
      </c>
      <c r="D1575" s="29">
        <v>86599832</v>
      </c>
      <c r="E1575" s="31">
        <v>1.0900000333786</v>
      </c>
    </row>
    <row r="1576" spans="2:5" x14ac:dyDescent="0.2">
      <c r="B1576" s="29" t="s">
        <v>3116</v>
      </c>
      <c r="C1576" s="29" t="s">
        <v>3115</v>
      </c>
      <c r="D1576" s="29">
        <v>86438872</v>
      </c>
      <c r="E1576" s="31">
        <v>6.3699998855590803</v>
      </c>
    </row>
    <row r="1577" spans="2:5" x14ac:dyDescent="0.2">
      <c r="B1577" s="29" t="s">
        <v>3114</v>
      </c>
      <c r="C1577" s="29" t="s">
        <v>3113</v>
      </c>
      <c r="D1577" s="29">
        <v>85835232</v>
      </c>
      <c r="E1577" s="31">
        <v>0.86621475219726596</v>
      </c>
    </row>
    <row r="1578" spans="2:5" x14ac:dyDescent="0.2">
      <c r="B1578" s="29" t="s">
        <v>3112</v>
      </c>
      <c r="C1578" s="29" t="s">
        <v>3111</v>
      </c>
      <c r="D1578" s="29">
        <v>85539080</v>
      </c>
      <c r="E1578" s="31">
        <v>3.2952191829681401</v>
      </c>
    </row>
    <row r="1579" spans="2:5" x14ac:dyDescent="0.2">
      <c r="B1579" s="29" t="s">
        <v>3110</v>
      </c>
      <c r="C1579" s="29" t="s">
        <v>3109</v>
      </c>
      <c r="D1579" s="29">
        <v>85242280</v>
      </c>
      <c r="E1579" s="31">
        <v>0.323572278022766</v>
      </c>
    </row>
    <row r="1580" spans="2:5" x14ac:dyDescent="0.2">
      <c r="B1580" s="29" t="s">
        <v>3108</v>
      </c>
      <c r="C1580" s="29" t="s">
        <v>3107</v>
      </c>
      <c r="D1580" s="29">
        <v>84932832</v>
      </c>
      <c r="E1580" s="31">
        <v>1.12945544719696</v>
      </c>
    </row>
    <row r="1581" spans="2:5" x14ac:dyDescent="0.2">
      <c r="B1581" s="29" t="s">
        <v>3106</v>
      </c>
      <c r="C1581" s="29" t="s">
        <v>3105</v>
      </c>
      <c r="D1581" s="29">
        <v>84756104</v>
      </c>
      <c r="E1581" s="31">
        <v>11.1255235671997</v>
      </c>
    </row>
    <row r="1582" spans="2:5" x14ac:dyDescent="0.2">
      <c r="B1582" s="29" t="s">
        <v>3104</v>
      </c>
      <c r="C1582" s="29" t="s">
        <v>3103</v>
      </c>
      <c r="D1582" s="29">
        <v>84481960</v>
      </c>
      <c r="E1582" s="31">
        <v>1.34766745567322</v>
      </c>
    </row>
    <row r="1583" spans="2:5" x14ac:dyDescent="0.2">
      <c r="B1583" s="29" t="s">
        <v>3102</v>
      </c>
      <c r="C1583" s="29" t="s">
        <v>3101</v>
      </c>
      <c r="D1583" s="29">
        <v>84330968</v>
      </c>
      <c r="E1583" s="31">
        <v>1.4339585304260301</v>
      </c>
    </row>
    <row r="1584" spans="2:5" x14ac:dyDescent="0.2">
      <c r="B1584" s="29" t="s">
        <v>3100</v>
      </c>
      <c r="C1584" s="29" t="s">
        <v>3099</v>
      </c>
      <c r="D1584" s="29">
        <v>84092864</v>
      </c>
      <c r="E1584" s="31">
        <v>6.25535345077515</v>
      </c>
    </row>
    <row r="1585" spans="2:5" x14ac:dyDescent="0.2">
      <c r="B1585" s="29" t="s">
        <v>3098</v>
      </c>
      <c r="C1585" s="29" t="s">
        <v>3097</v>
      </c>
      <c r="D1585" s="29">
        <v>84019528</v>
      </c>
      <c r="E1585" s="31">
        <v>6.3000001907348597</v>
      </c>
    </row>
    <row r="1586" spans="2:5" x14ac:dyDescent="0.2">
      <c r="B1586" s="29" t="s">
        <v>3096</v>
      </c>
      <c r="C1586" s="29" t="s">
        <v>3095</v>
      </c>
      <c r="D1586" s="29">
        <v>83933736</v>
      </c>
      <c r="E1586" s="31">
        <v>3.5</v>
      </c>
    </row>
    <row r="1587" spans="2:5" x14ac:dyDescent="0.2">
      <c r="B1587" s="29" t="s">
        <v>3094</v>
      </c>
      <c r="C1587" s="29" t="s">
        <v>3093</v>
      </c>
      <c r="D1587" s="29">
        <v>83645808</v>
      </c>
      <c r="E1587" s="31">
        <v>0.37535849213600198</v>
      </c>
    </row>
    <row r="1588" spans="2:5" x14ac:dyDescent="0.2">
      <c r="B1588" s="29" t="s">
        <v>3092</v>
      </c>
      <c r="C1588" s="29" t="s">
        <v>3091</v>
      </c>
      <c r="D1588" s="29">
        <v>83427064</v>
      </c>
      <c r="E1588" s="31">
        <v>4.0799999237060502</v>
      </c>
    </row>
    <row r="1589" spans="2:5" x14ac:dyDescent="0.2">
      <c r="B1589" s="29" t="s">
        <v>3090</v>
      </c>
      <c r="C1589" s="29" t="s">
        <v>3089</v>
      </c>
      <c r="D1589" s="29">
        <v>82939008</v>
      </c>
      <c r="E1589" s="31">
        <v>8.5956554412841797</v>
      </c>
    </row>
    <row r="1590" spans="2:5" x14ac:dyDescent="0.2">
      <c r="B1590" s="29" t="s">
        <v>3088</v>
      </c>
      <c r="C1590" s="29" t="s">
        <v>3087</v>
      </c>
      <c r="D1590" s="29">
        <v>82475912</v>
      </c>
      <c r="E1590" s="31">
        <v>2.9099998474121098</v>
      </c>
    </row>
    <row r="1591" spans="2:5" x14ac:dyDescent="0.2">
      <c r="B1591" s="29" t="s">
        <v>3086</v>
      </c>
      <c r="C1591" s="29" t="s">
        <v>3085</v>
      </c>
      <c r="D1591" s="29">
        <v>82452744</v>
      </c>
      <c r="E1591" s="31">
        <v>3.5599999427795401</v>
      </c>
    </row>
    <row r="1592" spans="2:5" x14ac:dyDescent="0.2">
      <c r="B1592" s="29" t="s">
        <v>3084</v>
      </c>
      <c r="C1592" s="29" t="s">
        <v>3083</v>
      </c>
      <c r="D1592" s="29">
        <v>82343056</v>
      </c>
      <c r="E1592" s="31">
        <v>1.0199999809265099</v>
      </c>
    </row>
    <row r="1593" spans="2:5" x14ac:dyDescent="0.2">
      <c r="B1593" s="29" t="s">
        <v>3082</v>
      </c>
      <c r="C1593" s="29" t="s">
        <v>3081</v>
      </c>
      <c r="D1593" s="29">
        <v>82200584</v>
      </c>
      <c r="E1593" s="31">
        <v>2.84012007713318</v>
      </c>
    </row>
    <row r="1594" spans="2:5" x14ac:dyDescent="0.2">
      <c r="B1594" s="29" t="s">
        <v>3080</v>
      </c>
      <c r="C1594" s="29" t="s">
        <v>3079</v>
      </c>
      <c r="D1594" s="29">
        <v>82073488</v>
      </c>
      <c r="E1594" s="31">
        <v>1.75</v>
      </c>
    </row>
    <row r="1595" spans="2:5" x14ac:dyDescent="0.2">
      <c r="B1595" s="29" t="s">
        <v>3078</v>
      </c>
      <c r="C1595" s="29" t="s">
        <v>3077</v>
      </c>
      <c r="D1595" s="29">
        <v>82035608</v>
      </c>
      <c r="E1595" s="31">
        <v>6.1999998092651403</v>
      </c>
    </row>
    <row r="1596" spans="2:5" x14ac:dyDescent="0.2">
      <c r="B1596" s="29" t="s">
        <v>3076</v>
      </c>
      <c r="C1596" s="29" t="s">
        <v>3075</v>
      </c>
      <c r="D1596" s="29">
        <v>82031040</v>
      </c>
      <c r="E1596" s="31">
        <v>1.9400615692138701</v>
      </c>
    </row>
    <row r="1597" spans="2:5" x14ac:dyDescent="0.2">
      <c r="B1597" s="29" t="s">
        <v>3074</v>
      </c>
      <c r="C1597" s="29" t="s">
        <v>3073</v>
      </c>
      <c r="D1597" s="29">
        <v>82005392</v>
      </c>
      <c r="E1597" s="31">
        <v>7.5884952545165998</v>
      </c>
    </row>
    <row r="1598" spans="2:5" x14ac:dyDescent="0.2">
      <c r="B1598" s="29" t="s">
        <v>3072</v>
      </c>
      <c r="C1598" s="29" t="s">
        <v>3071</v>
      </c>
      <c r="D1598" s="29">
        <v>81851464</v>
      </c>
      <c r="E1598" s="31">
        <v>3.1076250076293901</v>
      </c>
    </row>
    <row r="1599" spans="2:5" x14ac:dyDescent="0.2">
      <c r="B1599" s="29" t="s">
        <v>3070</v>
      </c>
      <c r="C1599" s="29" t="s">
        <v>3069</v>
      </c>
      <c r="D1599" s="29">
        <v>81665680</v>
      </c>
      <c r="E1599" s="31">
        <v>3.4167096018791199E-2</v>
      </c>
    </row>
    <row r="1600" spans="2:5" x14ac:dyDescent="0.2">
      <c r="B1600" s="29" t="s">
        <v>3068</v>
      </c>
      <c r="C1600" s="29" t="s">
        <v>3067</v>
      </c>
      <c r="D1600" s="29">
        <v>81527008</v>
      </c>
      <c r="E1600" s="31">
        <v>5.7055029869079599</v>
      </c>
    </row>
    <row r="1601" spans="2:5" x14ac:dyDescent="0.2">
      <c r="B1601" s="29" t="s">
        <v>3066</v>
      </c>
      <c r="C1601" s="29" t="s">
        <v>3065</v>
      </c>
      <c r="D1601" s="29">
        <v>81216232</v>
      </c>
      <c r="E1601" s="31">
        <v>3.8899998664856001</v>
      </c>
    </row>
    <row r="1602" spans="2:5" x14ac:dyDescent="0.2">
      <c r="B1602" s="29" t="s">
        <v>3064</v>
      </c>
      <c r="C1602" s="29" t="s">
        <v>3063</v>
      </c>
      <c r="D1602" s="29">
        <v>80775888</v>
      </c>
      <c r="E1602" s="31">
        <v>7.5700001716613796</v>
      </c>
    </row>
    <row r="1603" spans="2:5" x14ac:dyDescent="0.2">
      <c r="B1603" s="29" t="s">
        <v>3062</v>
      </c>
      <c r="C1603" s="29" t="s">
        <v>3061</v>
      </c>
      <c r="D1603" s="29">
        <v>80701240</v>
      </c>
      <c r="E1603" s="31">
        <v>0.71659350395202603</v>
      </c>
    </row>
    <row r="1604" spans="2:5" x14ac:dyDescent="0.2">
      <c r="B1604" s="29" t="s">
        <v>3060</v>
      </c>
      <c r="C1604" s="29" t="s">
        <v>3059</v>
      </c>
      <c r="D1604" s="29">
        <v>80641320</v>
      </c>
      <c r="E1604" s="31">
        <v>4.9000000953674299</v>
      </c>
    </row>
    <row r="1605" spans="2:5" x14ac:dyDescent="0.2">
      <c r="B1605" s="29" t="s">
        <v>3058</v>
      </c>
      <c r="C1605" s="29" t="s">
        <v>3057</v>
      </c>
      <c r="D1605" s="29">
        <v>80301408</v>
      </c>
      <c r="E1605" s="31">
        <v>6.2947916984558097</v>
      </c>
    </row>
    <row r="1606" spans="2:5" x14ac:dyDescent="0.2">
      <c r="B1606" s="29" t="s">
        <v>3056</v>
      </c>
      <c r="C1606" s="29" t="s">
        <v>3055</v>
      </c>
      <c r="D1606" s="29">
        <v>80079448</v>
      </c>
      <c r="E1606" s="31">
        <v>0.583965003490448</v>
      </c>
    </row>
    <row r="1607" spans="2:5" x14ac:dyDescent="0.2">
      <c r="B1607" s="29" t="s">
        <v>3054</v>
      </c>
      <c r="C1607" s="29" t="s">
        <v>3053</v>
      </c>
      <c r="D1607" s="29">
        <v>79788376</v>
      </c>
      <c r="E1607" s="31">
        <v>1.2977000474929801</v>
      </c>
    </row>
    <row r="1608" spans="2:5" x14ac:dyDescent="0.2">
      <c r="B1608" s="29" t="s">
        <v>3052</v>
      </c>
      <c r="C1608" s="29" t="s">
        <v>3051</v>
      </c>
      <c r="D1608" s="29">
        <v>79477752</v>
      </c>
      <c r="E1608" s="31">
        <v>2.2736299037933301</v>
      </c>
    </row>
    <row r="1609" spans="2:5" x14ac:dyDescent="0.2">
      <c r="B1609" s="29" t="s">
        <v>3050</v>
      </c>
      <c r="C1609" s="29" t="s">
        <v>3049</v>
      </c>
      <c r="D1609" s="29">
        <v>79356504</v>
      </c>
      <c r="E1609" s="31">
        <v>6.4172563552856401</v>
      </c>
    </row>
    <row r="1610" spans="2:5" x14ac:dyDescent="0.2">
      <c r="B1610" s="29" t="s">
        <v>3048</v>
      </c>
      <c r="C1610" s="29" t="s">
        <v>3047</v>
      </c>
      <c r="D1610" s="29">
        <v>79058072</v>
      </c>
      <c r="E1610" s="31">
        <v>3.90565013885498</v>
      </c>
    </row>
    <row r="1611" spans="2:5" x14ac:dyDescent="0.2">
      <c r="B1611" s="29" t="s">
        <v>3046</v>
      </c>
      <c r="C1611" s="29" t="s">
        <v>3045</v>
      </c>
      <c r="D1611" s="29">
        <v>79027024</v>
      </c>
      <c r="E1611" s="31">
        <v>5.4396204948425302</v>
      </c>
    </row>
    <row r="1612" spans="2:5" x14ac:dyDescent="0.2">
      <c r="B1612" s="29" t="s">
        <v>3044</v>
      </c>
      <c r="C1612" s="29" t="s">
        <v>3043</v>
      </c>
      <c r="D1612" s="29">
        <v>78868664</v>
      </c>
      <c r="E1612" s="31">
        <v>2.5499999523162802</v>
      </c>
    </row>
    <row r="1613" spans="2:5" x14ac:dyDescent="0.2">
      <c r="B1613" s="29" t="s">
        <v>3042</v>
      </c>
      <c r="C1613" s="29" t="s">
        <v>3041</v>
      </c>
      <c r="D1613" s="29">
        <v>78752464</v>
      </c>
      <c r="E1613" s="31">
        <v>5.21000003814697</v>
      </c>
    </row>
    <row r="1614" spans="2:5" x14ac:dyDescent="0.2">
      <c r="B1614" s="29" t="s">
        <v>3040</v>
      </c>
      <c r="C1614" s="29" t="s">
        <v>3039</v>
      </c>
      <c r="D1614" s="29">
        <v>78571760</v>
      </c>
      <c r="E1614" s="31">
        <v>0.99728012084960904</v>
      </c>
    </row>
    <row r="1615" spans="2:5" x14ac:dyDescent="0.2">
      <c r="B1615" s="29" t="s">
        <v>3038</v>
      </c>
      <c r="C1615" s="29" t="s">
        <v>3037</v>
      </c>
      <c r="D1615" s="29">
        <v>78481496</v>
      </c>
      <c r="E1615" s="31">
        <v>0.65592950582504295</v>
      </c>
    </row>
    <row r="1616" spans="2:5" x14ac:dyDescent="0.2">
      <c r="B1616" s="29" t="s">
        <v>3036</v>
      </c>
      <c r="C1616" s="29" t="s">
        <v>3035</v>
      </c>
      <c r="D1616" s="29">
        <v>78396984</v>
      </c>
      <c r="E1616" s="31">
        <v>0.19597730040550199</v>
      </c>
    </row>
    <row r="1617" spans="2:5" x14ac:dyDescent="0.2">
      <c r="B1617" s="29" t="s">
        <v>3034</v>
      </c>
      <c r="C1617" s="29" t="s">
        <v>3033</v>
      </c>
      <c r="D1617" s="29">
        <v>78149928</v>
      </c>
      <c r="E1617" s="31">
        <v>4.1501193046569798</v>
      </c>
    </row>
    <row r="1618" spans="2:5" x14ac:dyDescent="0.2">
      <c r="B1618" s="29" t="s">
        <v>3032</v>
      </c>
      <c r="C1618" s="29" t="s">
        <v>3031</v>
      </c>
      <c r="D1618" s="29">
        <v>77657216</v>
      </c>
      <c r="E1618" s="31">
        <v>2</v>
      </c>
    </row>
    <row r="1619" spans="2:5" x14ac:dyDescent="0.2">
      <c r="B1619" s="29" t="s">
        <v>3030</v>
      </c>
      <c r="C1619" s="29" t="s">
        <v>3029</v>
      </c>
      <c r="D1619" s="29">
        <v>77313600</v>
      </c>
      <c r="E1619" s="31">
        <v>7.1070151329040501</v>
      </c>
    </row>
    <row r="1620" spans="2:5" x14ac:dyDescent="0.2">
      <c r="B1620" s="29" t="s">
        <v>3028</v>
      </c>
      <c r="C1620" s="29" t="s">
        <v>3027</v>
      </c>
      <c r="D1620" s="29">
        <v>77214880</v>
      </c>
      <c r="E1620" s="31">
        <v>8.5326881408691406</v>
      </c>
    </row>
    <row r="1621" spans="2:5" x14ac:dyDescent="0.2">
      <c r="B1621" s="29" t="s">
        <v>3026</v>
      </c>
      <c r="C1621" s="29" t="s">
        <v>3025</v>
      </c>
      <c r="D1621" s="29">
        <v>76887080</v>
      </c>
      <c r="E1621" s="31">
        <v>3.5655999183654798</v>
      </c>
    </row>
    <row r="1622" spans="2:5" x14ac:dyDescent="0.2">
      <c r="B1622" s="29" t="s">
        <v>3024</v>
      </c>
      <c r="C1622" s="29" t="s">
        <v>3023</v>
      </c>
      <c r="D1622" s="29">
        <v>76873872</v>
      </c>
      <c r="E1622" s="31">
        <v>6.7343401908874503</v>
      </c>
    </row>
    <row r="1623" spans="2:5" x14ac:dyDescent="0.2">
      <c r="B1623" s="29" t="s">
        <v>3022</v>
      </c>
      <c r="C1623" s="29" t="s">
        <v>3021</v>
      </c>
      <c r="D1623" s="29">
        <v>76848032</v>
      </c>
      <c r="E1623" s="31">
        <v>3.28999996185303</v>
      </c>
    </row>
    <row r="1624" spans="2:5" x14ac:dyDescent="0.2">
      <c r="B1624" s="29" t="s">
        <v>3020</v>
      </c>
      <c r="C1624" s="29" t="s">
        <v>3019</v>
      </c>
      <c r="D1624" s="29">
        <v>76616536</v>
      </c>
      <c r="E1624" s="31">
        <v>3.0606489181518599</v>
      </c>
    </row>
    <row r="1625" spans="2:5" x14ac:dyDescent="0.2">
      <c r="B1625" s="29" t="s">
        <v>3018</v>
      </c>
      <c r="C1625" s="29" t="s">
        <v>3017</v>
      </c>
      <c r="D1625" s="29">
        <v>76219376</v>
      </c>
      <c r="E1625" s="31">
        <v>14.8828430175781</v>
      </c>
    </row>
    <row r="1626" spans="2:5" x14ac:dyDescent="0.2">
      <c r="B1626" s="29" t="s">
        <v>3016</v>
      </c>
      <c r="C1626" s="29" t="s">
        <v>3015</v>
      </c>
      <c r="D1626" s="29">
        <v>76146528</v>
      </c>
      <c r="E1626" s="31">
        <v>1.49235498905182</v>
      </c>
    </row>
    <row r="1627" spans="2:5" x14ac:dyDescent="0.2">
      <c r="B1627" s="29" t="s">
        <v>3014</v>
      </c>
      <c r="C1627" s="29" t="s">
        <v>3013</v>
      </c>
      <c r="D1627" s="29">
        <v>76046608</v>
      </c>
      <c r="E1627" s="31">
        <v>4.1100001335143999</v>
      </c>
    </row>
    <row r="1628" spans="2:5" x14ac:dyDescent="0.2">
      <c r="B1628" s="29" t="s">
        <v>3012</v>
      </c>
      <c r="C1628" s="29" t="s">
        <v>3011</v>
      </c>
      <c r="D1628" s="29">
        <v>75990952</v>
      </c>
      <c r="E1628" s="31">
        <v>0.35589998960495001</v>
      </c>
    </row>
    <row r="1629" spans="2:5" x14ac:dyDescent="0.2">
      <c r="B1629" s="29" t="s">
        <v>3010</v>
      </c>
      <c r="C1629" s="29" t="s">
        <v>3009</v>
      </c>
      <c r="D1629" s="29">
        <v>75729952</v>
      </c>
      <c r="E1629" s="31">
        <v>3.2766926288604701</v>
      </c>
    </row>
    <row r="1630" spans="2:5" x14ac:dyDescent="0.2">
      <c r="B1630" s="29" t="s">
        <v>3008</v>
      </c>
      <c r="C1630" s="29" t="s">
        <v>3007</v>
      </c>
      <c r="D1630" s="29">
        <v>75421040</v>
      </c>
      <c r="E1630" s="31">
        <v>2.1003322601318399</v>
      </c>
    </row>
    <row r="1631" spans="2:5" x14ac:dyDescent="0.2">
      <c r="B1631" s="29" t="s">
        <v>3006</v>
      </c>
      <c r="C1631" s="29" t="s">
        <v>3005</v>
      </c>
      <c r="D1631" s="29">
        <v>75374088</v>
      </c>
      <c r="E1631" s="31">
        <v>0.34999999403953602</v>
      </c>
    </row>
    <row r="1632" spans="2:5" x14ac:dyDescent="0.2">
      <c r="B1632" s="29" t="s">
        <v>3004</v>
      </c>
      <c r="C1632" s="29" t="s">
        <v>3003</v>
      </c>
      <c r="D1632" s="29">
        <v>75362880</v>
      </c>
      <c r="E1632" s="31">
        <v>16.010339736938501</v>
      </c>
    </row>
    <row r="1633" spans="2:5" x14ac:dyDescent="0.2">
      <c r="B1633" s="29" t="s">
        <v>3002</v>
      </c>
      <c r="C1633" s="29" t="s">
        <v>3001</v>
      </c>
      <c r="D1633" s="29">
        <v>75040072</v>
      </c>
      <c r="E1633" s="31">
        <v>5.9308923780918101E-2</v>
      </c>
    </row>
    <row r="1634" spans="2:5" x14ac:dyDescent="0.2">
      <c r="B1634" s="29" t="s">
        <v>3000</v>
      </c>
      <c r="C1634" s="29" t="s">
        <v>2999</v>
      </c>
      <c r="D1634" s="29">
        <v>74921560</v>
      </c>
      <c r="E1634" s="31">
        <v>0.96307677030563399</v>
      </c>
    </row>
    <row r="1635" spans="2:5" x14ac:dyDescent="0.2">
      <c r="B1635" s="29" t="s">
        <v>2998</v>
      </c>
      <c r="C1635" s="29" t="s">
        <v>2997</v>
      </c>
      <c r="D1635" s="29">
        <v>74784216</v>
      </c>
      <c r="E1635" s="31">
        <v>9.0752884745597798E-2</v>
      </c>
    </row>
    <row r="1636" spans="2:5" x14ac:dyDescent="0.2">
      <c r="B1636" s="29" t="s">
        <v>2996</v>
      </c>
      <c r="C1636" s="29" t="s">
        <v>2995</v>
      </c>
      <c r="D1636" s="29">
        <v>74656328</v>
      </c>
      <c r="E1636" s="31">
        <v>3.5492095947265598</v>
      </c>
    </row>
    <row r="1637" spans="2:5" x14ac:dyDescent="0.2">
      <c r="B1637" s="29" t="s">
        <v>2994</v>
      </c>
      <c r="C1637" s="29" t="s">
        <v>2993</v>
      </c>
      <c r="D1637" s="29">
        <v>74441336</v>
      </c>
      <c r="E1637" s="31">
        <v>0.80936592817306496</v>
      </c>
    </row>
    <row r="1638" spans="2:5" x14ac:dyDescent="0.2">
      <c r="B1638" s="29" t="s">
        <v>2992</v>
      </c>
      <c r="C1638" s="29" t="s">
        <v>2991</v>
      </c>
      <c r="D1638" s="29">
        <v>74435544</v>
      </c>
      <c r="E1638" s="31">
        <v>2.5305149555206299</v>
      </c>
    </row>
    <row r="1639" spans="2:5" x14ac:dyDescent="0.2">
      <c r="B1639" s="29" t="s">
        <v>2990</v>
      </c>
      <c r="C1639" s="29" t="s">
        <v>2989</v>
      </c>
      <c r="D1639" s="29">
        <v>74431792</v>
      </c>
      <c r="E1639" s="31">
        <v>6.2713580131530797</v>
      </c>
    </row>
    <row r="1640" spans="2:5" x14ac:dyDescent="0.2">
      <c r="B1640" s="29" t="s">
        <v>2988</v>
      </c>
      <c r="C1640" s="29" t="s">
        <v>2987</v>
      </c>
      <c r="D1640" s="29">
        <v>74351088</v>
      </c>
      <c r="E1640" s="31">
        <v>6.2172878533601802E-2</v>
      </c>
    </row>
    <row r="1641" spans="2:5" x14ac:dyDescent="0.2">
      <c r="B1641" s="29" t="s">
        <v>2986</v>
      </c>
      <c r="C1641" s="29" t="s">
        <v>2985</v>
      </c>
      <c r="D1641" s="29">
        <v>74233128</v>
      </c>
      <c r="E1641" s="31">
        <v>11.958173751831101</v>
      </c>
    </row>
    <row r="1642" spans="2:5" x14ac:dyDescent="0.2">
      <c r="B1642" s="29" t="s">
        <v>2984</v>
      </c>
      <c r="C1642" s="29" t="s">
        <v>2983</v>
      </c>
      <c r="D1642" s="29">
        <v>73932432</v>
      </c>
      <c r="E1642" s="31">
        <v>0.62999999523162797</v>
      </c>
    </row>
    <row r="1643" spans="2:5" x14ac:dyDescent="0.2">
      <c r="B1643" s="29" t="s">
        <v>2982</v>
      </c>
      <c r="C1643" s="29" t="s">
        <v>2981</v>
      </c>
      <c r="D1643" s="29">
        <v>73739176</v>
      </c>
      <c r="E1643" s="31">
        <v>14.599124908447299</v>
      </c>
    </row>
    <row r="1644" spans="2:5" x14ac:dyDescent="0.2">
      <c r="B1644" s="29" t="s">
        <v>2980</v>
      </c>
      <c r="C1644" s="29" t="s">
        <v>2979</v>
      </c>
      <c r="D1644" s="29">
        <v>73483896</v>
      </c>
      <c r="E1644" s="31">
        <v>1.74191999435425</v>
      </c>
    </row>
    <row r="1645" spans="2:5" x14ac:dyDescent="0.2">
      <c r="B1645" s="29" t="s">
        <v>2978</v>
      </c>
      <c r="C1645" s="29" t="s">
        <v>2977</v>
      </c>
      <c r="D1645" s="29">
        <v>73326080</v>
      </c>
      <c r="E1645" s="31">
        <v>3.2602875232696502</v>
      </c>
    </row>
    <row r="1646" spans="2:5" x14ac:dyDescent="0.2">
      <c r="B1646" s="29" t="s">
        <v>2976</v>
      </c>
      <c r="C1646" s="29" t="s">
        <v>2975</v>
      </c>
      <c r="D1646" s="29">
        <v>72894360</v>
      </c>
      <c r="E1646" s="31">
        <v>1.4700000286102299</v>
      </c>
    </row>
    <row r="1647" spans="2:5" x14ac:dyDescent="0.2">
      <c r="B1647" s="29" t="s">
        <v>2974</v>
      </c>
      <c r="C1647" s="29" t="s">
        <v>2973</v>
      </c>
      <c r="D1647" s="29">
        <v>72775304</v>
      </c>
      <c r="E1647" s="31">
        <v>2.4705348014831499</v>
      </c>
    </row>
    <row r="1648" spans="2:5" x14ac:dyDescent="0.2">
      <c r="B1648" s="29" t="s">
        <v>2972</v>
      </c>
      <c r="C1648" s="29" t="s">
        <v>2971</v>
      </c>
      <c r="D1648" s="29">
        <v>72753400</v>
      </c>
      <c r="E1648" s="31">
        <v>3.8679733872413601E-2</v>
      </c>
    </row>
    <row r="1649" spans="2:5" x14ac:dyDescent="0.2">
      <c r="B1649" s="29" t="s">
        <v>2970</v>
      </c>
      <c r="C1649" s="29" t="s">
        <v>2969</v>
      </c>
      <c r="D1649" s="29">
        <v>72570856</v>
      </c>
      <c r="E1649" s="31">
        <v>11.993200302124</v>
      </c>
    </row>
    <row r="1650" spans="2:5" x14ac:dyDescent="0.2">
      <c r="B1650" s="29" t="s">
        <v>2968</v>
      </c>
      <c r="C1650" s="29" t="s">
        <v>2967</v>
      </c>
      <c r="D1650" s="29">
        <v>72503376</v>
      </c>
      <c r="E1650" s="31">
        <v>3.6998999118804901</v>
      </c>
    </row>
    <row r="1651" spans="2:5" x14ac:dyDescent="0.2">
      <c r="B1651" s="29" t="s">
        <v>2966</v>
      </c>
      <c r="C1651" s="29" t="s">
        <v>2965</v>
      </c>
      <c r="D1651" s="29">
        <v>72478136</v>
      </c>
      <c r="E1651" s="31">
        <v>3.6300001144409202</v>
      </c>
    </row>
    <row r="1652" spans="2:5" x14ac:dyDescent="0.2">
      <c r="B1652" s="29" t="s">
        <v>2964</v>
      </c>
      <c r="C1652" s="29" t="s">
        <v>2963</v>
      </c>
      <c r="D1652" s="29">
        <v>72286840</v>
      </c>
      <c r="E1652" s="31">
        <v>4.3202276229858398</v>
      </c>
    </row>
    <row r="1653" spans="2:5" x14ac:dyDescent="0.2">
      <c r="B1653" s="29" t="s">
        <v>2962</v>
      </c>
      <c r="C1653" s="29" t="s">
        <v>2961</v>
      </c>
      <c r="D1653" s="29">
        <v>72271704</v>
      </c>
      <c r="E1653" s="31">
        <v>5.6799998283386204</v>
      </c>
    </row>
    <row r="1654" spans="2:5" x14ac:dyDescent="0.2">
      <c r="B1654" s="29" t="s">
        <v>2960</v>
      </c>
      <c r="C1654" s="29" t="s">
        <v>2959</v>
      </c>
      <c r="D1654" s="29">
        <v>71973952</v>
      </c>
      <c r="E1654" s="31">
        <v>0.92136704921722401</v>
      </c>
    </row>
    <row r="1655" spans="2:5" x14ac:dyDescent="0.2">
      <c r="B1655" s="29" t="s">
        <v>2958</v>
      </c>
      <c r="C1655" s="29" t="s">
        <v>2957</v>
      </c>
      <c r="D1655" s="29">
        <v>71958104</v>
      </c>
      <c r="E1655" s="31">
        <v>0.48352974653244002</v>
      </c>
    </row>
    <row r="1656" spans="2:5" x14ac:dyDescent="0.2">
      <c r="B1656" s="29" t="s">
        <v>2956</v>
      </c>
      <c r="C1656" s="29" t="s">
        <v>2955</v>
      </c>
      <c r="D1656" s="29">
        <v>71947216</v>
      </c>
      <c r="E1656" s="31">
        <v>6.71000003814697</v>
      </c>
    </row>
    <row r="1657" spans="2:5" x14ac:dyDescent="0.2">
      <c r="B1657" s="29" t="s">
        <v>2954</v>
      </c>
      <c r="C1657" s="29" t="s">
        <v>2953</v>
      </c>
      <c r="D1657" s="29">
        <v>71884000</v>
      </c>
      <c r="E1657" s="31">
        <v>2.5999999046325701</v>
      </c>
    </row>
    <row r="1658" spans="2:5" x14ac:dyDescent="0.2">
      <c r="B1658" s="29" t="s">
        <v>2952</v>
      </c>
      <c r="C1658" s="29" t="s">
        <v>2951</v>
      </c>
      <c r="D1658" s="29">
        <v>71719328</v>
      </c>
      <c r="E1658" s="31">
        <v>6.53999996185303</v>
      </c>
    </row>
    <row r="1659" spans="2:5" x14ac:dyDescent="0.2">
      <c r="B1659" s="29" t="s">
        <v>2950</v>
      </c>
      <c r="C1659" s="29" t="s">
        <v>2949</v>
      </c>
      <c r="D1659" s="29">
        <v>71717064</v>
      </c>
      <c r="E1659" s="31">
        <v>4.8050770759582502</v>
      </c>
    </row>
    <row r="1660" spans="2:5" x14ac:dyDescent="0.2">
      <c r="B1660" s="29" t="s">
        <v>2948</v>
      </c>
      <c r="C1660" s="29" t="s">
        <v>2947</v>
      </c>
      <c r="D1660" s="29">
        <v>71675656</v>
      </c>
      <c r="E1660" s="31">
        <v>2373.83764648438</v>
      </c>
    </row>
    <row r="1661" spans="2:5" x14ac:dyDescent="0.2">
      <c r="B1661" s="29" t="s">
        <v>2946</v>
      </c>
      <c r="C1661" s="29" t="s">
        <v>2945</v>
      </c>
      <c r="D1661" s="29">
        <v>71570768</v>
      </c>
      <c r="E1661" s="31">
        <v>0.112171225249767</v>
      </c>
    </row>
    <row r="1662" spans="2:5" x14ac:dyDescent="0.2">
      <c r="B1662" s="29" t="s">
        <v>2944</v>
      </c>
      <c r="C1662" s="29" t="s">
        <v>2943</v>
      </c>
      <c r="D1662" s="29">
        <v>71270600</v>
      </c>
      <c r="E1662" s="31">
        <v>3.0434901714325</v>
      </c>
    </row>
    <row r="1663" spans="2:5" x14ac:dyDescent="0.2">
      <c r="B1663" s="29" t="s">
        <v>2942</v>
      </c>
      <c r="C1663" s="29" t="s">
        <v>2941</v>
      </c>
      <c r="D1663" s="29">
        <v>71106720</v>
      </c>
      <c r="E1663" s="31">
        <v>0.25150790810585</v>
      </c>
    </row>
    <row r="1664" spans="2:5" x14ac:dyDescent="0.2">
      <c r="B1664" s="29" t="s">
        <v>2940</v>
      </c>
      <c r="C1664" s="29" t="s">
        <v>2939</v>
      </c>
      <c r="D1664" s="29">
        <v>71022304</v>
      </c>
      <c r="E1664" s="31">
        <v>1.37999999523163</v>
      </c>
    </row>
    <row r="1665" spans="2:5" x14ac:dyDescent="0.2">
      <c r="B1665" s="29" t="s">
        <v>2938</v>
      </c>
      <c r="C1665" s="29" t="s">
        <v>2937</v>
      </c>
      <c r="D1665" s="29">
        <v>70396744</v>
      </c>
      <c r="E1665" s="31">
        <v>3.1793651580810498</v>
      </c>
    </row>
    <row r="1666" spans="2:5" x14ac:dyDescent="0.2">
      <c r="B1666" s="29" t="s">
        <v>2936</v>
      </c>
      <c r="C1666" s="29" t="s">
        <v>2935</v>
      </c>
      <c r="D1666" s="29">
        <v>70391168</v>
      </c>
      <c r="E1666" s="31">
        <v>9.4406633377075195</v>
      </c>
    </row>
    <row r="1667" spans="2:5" x14ac:dyDescent="0.2">
      <c r="B1667" s="29" t="s">
        <v>2934</v>
      </c>
      <c r="C1667" s="29" t="s">
        <v>2933</v>
      </c>
      <c r="D1667" s="29">
        <v>70322032</v>
      </c>
      <c r="E1667" s="31">
        <v>1.3497740030288701</v>
      </c>
    </row>
    <row r="1668" spans="2:5" x14ac:dyDescent="0.2">
      <c r="B1668" s="29" t="s">
        <v>2932</v>
      </c>
      <c r="C1668" s="29" t="s">
        <v>2931</v>
      </c>
      <c r="D1668" s="29">
        <v>70232864</v>
      </c>
      <c r="E1668" s="31">
        <v>0.41098451614379899</v>
      </c>
    </row>
    <row r="1669" spans="2:5" x14ac:dyDescent="0.2">
      <c r="B1669" s="29" t="s">
        <v>2930</v>
      </c>
      <c r="C1669" s="29" t="s">
        <v>2929</v>
      </c>
      <c r="D1669" s="29">
        <v>69927912</v>
      </c>
      <c r="E1669" s="31">
        <v>14.7688636779785</v>
      </c>
    </row>
    <row r="1670" spans="2:5" x14ac:dyDescent="0.2">
      <c r="B1670" s="29" t="s">
        <v>2928</v>
      </c>
      <c r="C1670" s="29" t="s">
        <v>2927</v>
      </c>
      <c r="D1670" s="29">
        <v>69440112</v>
      </c>
      <c r="E1670" s="31">
        <v>5.9499998092651403</v>
      </c>
    </row>
    <row r="1671" spans="2:5" x14ac:dyDescent="0.2">
      <c r="B1671" s="29" t="s">
        <v>2926</v>
      </c>
      <c r="C1671" s="29" t="s">
        <v>2925</v>
      </c>
      <c r="D1671" s="29">
        <v>69136784</v>
      </c>
      <c r="E1671" s="31">
        <v>0.279005497694016</v>
      </c>
    </row>
    <row r="1672" spans="2:5" x14ac:dyDescent="0.2">
      <c r="B1672" s="29" t="s">
        <v>2924</v>
      </c>
      <c r="C1672" s="29" t="s">
        <v>2923</v>
      </c>
      <c r="D1672" s="29">
        <v>69135400</v>
      </c>
      <c r="E1672" s="31">
        <v>3.3099999427795401</v>
      </c>
    </row>
    <row r="1673" spans="2:5" x14ac:dyDescent="0.2">
      <c r="B1673" s="29" t="s">
        <v>2922</v>
      </c>
      <c r="C1673" s="29" t="s">
        <v>2921</v>
      </c>
      <c r="D1673" s="29">
        <v>69062568</v>
      </c>
      <c r="E1673" s="31">
        <v>4.4801001548767099</v>
      </c>
    </row>
    <row r="1674" spans="2:5" x14ac:dyDescent="0.2">
      <c r="B1674" s="29" t="s">
        <v>2920</v>
      </c>
      <c r="C1674" s="29" t="s">
        <v>2919</v>
      </c>
      <c r="D1674" s="29">
        <v>68894120</v>
      </c>
      <c r="E1674" s="31">
        <v>1.58999991416931</v>
      </c>
    </row>
    <row r="1675" spans="2:5" x14ac:dyDescent="0.2">
      <c r="B1675" s="29" t="s">
        <v>2918</v>
      </c>
      <c r="C1675" s="29" t="s">
        <v>2917</v>
      </c>
      <c r="D1675" s="29">
        <v>68851096</v>
      </c>
      <c r="E1675" s="31">
        <v>2.7196519374847399</v>
      </c>
    </row>
    <row r="1676" spans="2:5" x14ac:dyDescent="0.2">
      <c r="B1676" s="29" t="s">
        <v>2916</v>
      </c>
      <c r="C1676" s="29" t="s">
        <v>2915</v>
      </c>
      <c r="D1676" s="29">
        <v>68771896</v>
      </c>
      <c r="E1676" s="31">
        <v>1.58338510990143</v>
      </c>
    </row>
    <row r="1677" spans="2:5" x14ac:dyDescent="0.2">
      <c r="B1677" s="29" t="s">
        <v>2914</v>
      </c>
      <c r="C1677" s="29" t="s">
        <v>2913</v>
      </c>
      <c r="D1677" s="29">
        <v>68738792</v>
      </c>
      <c r="E1677" s="31">
        <v>10.9610805511475</v>
      </c>
    </row>
    <row r="1678" spans="2:5" x14ac:dyDescent="0.2">
      <c r="B1678" s="29" t="s">
        <v>2912</v>
      </c>
      <c r="C1678" s="29" t="s">
        <v>2911</v>
      </c>
      <c r="D1678" s="29">
        <v>68536656</v>
      </c>
      <c r="E1678" s="31">
        <v>2.0799999237060498</v>
      </c>
    </row>
    <row r="1679" spans="2:5" x14ac:dyDescent="0.2">
      <c r="B1679" s="29" t="s">
        <v>2910</v>
      </c>
      <c r="C1679" s="29" t="s">
        <v>2909</v>
      </c>
      <c r="D1679" s="29">
        <v>68015912</v>
      </c>
      <c r="E1679" s="31">
        <v>1.15345239639282</v>
      </c>
    </row>
    <row r="1680" spans="2:5" x14ac:dyDescent="0.2">
      <c r="B1680" s="29" t="s">
        <v>2908</v>
      </c>
      <c r="C1680" s="29" t="s">
        <v>2907</v>
      </c>
      <c r="D1680" s="29">
        <v>67965464</v>
      </c>
      <c r="E1680" s="31">
        <v>0.50095587968826305</v>
      </c>
    </row>
    <row r="1681" spans="2:5" x14ac:dyDescent="0.2">
      <c r="B1681" s="29" t="s">
        <v>2906</v>
      </c>
      <c r="C1681" s="29" t="s">
        <v>2905</v>
      </c>
      <c r="D1681" s="29">
        <v>67930992</v>
      </c>
      <c r="E1681" s="31">
        <v>3.7915002554655103E-2</v>
      </c>
    </row>
    <row r="1682" spans="2:5" x14ac:dyDescent="0.2">
      <c r="B1682" s="29" t="s">
        <v>2904</v>
      </c>
      <c r="C1682" s="29" t="s">
        <v>2903</v>
      </c>
      <c r="D1682" s="29">
        <v>67902208</v>
      </c>
      <c r="E1682" s="31">
        <v>0.62289601564407304</v>
      </c>
    </row>
    <row r="1683" spans="2:5" x14ac:dyDescent="0.2">
      <c r="B1683" s="29" t="s">
        <v>2902</v>
      </c>
      <c r="C1683" s="29" t="s">
        <v>2901</v>
      </c>
      <c r="D1683" s="29">
        <v>67546152</v>
      </c>
      <c r="E1683" s="31">
        <v>5.8884325027465803</v>
      </c>
    </row>
    <row r="1684" spans="2:5" x14ac:dyDescent="0.2">
      <c r="B1684" s="29" t="s">
        <v>2900</v>
      </c>
      <c r="C1684" s="29" t="s">
        <v>2899</v>
      </c>
      <c r="D1684" s="29">
        <v>67427488</v>
      </c>
      <c r="E1684" s="31">
        <v>1.06162416934967</v>
      </c>
    </row>
    <row r="1685" spans="2:5" x14ac:dyDescent="0.2">
      <c r="B1685" s="29" t="s">
        <v>2898</v>
      </c>
      <c r="C1685" s="29" t="s">
        <v>2897</v>
      </c>
      <c r="D1685" s="29">
        <v>67367024</v>
      </c>
      <c r="E1685" s="31">
        <v>0.66390043497085605</v>
      </c>
    </row>
    <row r="1686" spans="2:5" x14ac:dyDescent="0.2">
      <c r="B1686" s="29" t="s">
        <v>107</v>
      </c>
      <c r="C1686" s="29" t="s">
        <v>2896</v>
      </c>
      <c r="D1686" s="29">
        <v>67292944</v>
      </c>
      <c r="E1686" s="31">
        <v>2.3199999332428001</v>
      </c>
    </row>
    <row r="1687" spans="2:5" x14ac:dyDescent="0.2">
      <c r="B1687" s="29" t="s">
        <v>2895</v>
      </c>
      <c r="C1687" s="29" t="s">
        <v>2894</v>
      </c>
      <c r="D1687" s="29">
        <v>67260920</v>
      </c>
      <c r="E1687" s="31">
        <v>4.4505987167358398</v>
      </c>
    </row>
    <row r="1688" spans="2:5" x14ac:dyDescent="0.2">
      <c r="B1688" s="29" t="s">
        <v>2893</v>
      </c>
      <c r="C1688" s="29" t="s">
        <v>2892</v>
      </c>
      <c r="D1688" s="29">
        <v>67175672</v>
      </c>
      <c r="E1688" s="31">
        <v>6.7972607910633101E-2</v>
      </c>
    </row>
    <row r="1689" spans="2:5" x14ac:dyDescent="0.2">
      <c r="B1689" s="29" t="s">
        <v>2891</v>
      </c>
      <c r="C1689" s="29" t="s">
        <v>2890</v>
      </c>
      <c r="D1689" s="29">
        <v>66889004</v>
      </c>
      <c r="E1689" s="31">
        <v>0.25782200694084201</v>
      </c>
    </row>
    <row r="1690" spans="2:5" x14ac:dyDescent="0.2">
      <c r="B1690" s="29" t="s">
        <v>2889</v>
      </c>
      <c r="C1690" s="29" t="s">
        <v>2888</v>
      </c>
      <c r="D1690" s="29">
        <v>66845240</v>
      </c>
      <c r="E1690" s="31">
        <v>2.0758122205734302E-2</v>
      </c>
    </row>
    <row r="1691" spans="2:5" x14ac:dyDescent="0.2">
      <c r="B1691" s="29" t="s">
        <v>2887</v>
      </c>
      <c r="C1691" s="29" t="s">
        <v>2886</v>
      </c>
      <c r="D1691" s="29">
        <v>66644036</v>
      </c>
      <c r="E1691" s="31">
        <v>2.3599998950958301</v>
      </c>
    </row>
    <row r="1692" spans="2:5" x14ac:dyDescent="0.2">
      <c r="B1692" s="29" t="s">
        <v>2885</v>
      </c>
      <c r="C1692" s="29" t="s">
        <v>2884</v>
      </c>
      <c r="D1692" s="29">
        <v>66308496</v>
      </c>
      <c r="E1692" s="31">
        <v>1.9911042451858501</v>
      </c>
    </row>
    <row r="1693" spans="2:5" x14ac:dyDescent="0.2">
      <c r="B1693" s="29" t="s">
        <v>2883</v>
      </c>
      <c r="C1693" s="29" t="s">
        <v>2882</v>
      </c>
      <c r="D1693" s="29">
        <v>66280032</v>
      </c>
      <c r="E1693" s="31">
        <v>1.32740414142609</v>
      </c>
    </row>
    <row r="1694" spans="2:5" x14ac:dyDescent="0.2">
      <c r="B1694" s="29" t="s">
        <v>2881</v>
      </c>
      <c r="C1694" s="29" t="s">
        <v>2880</v>
      </c>
      <c r="D1694" s="29">
        <v>66279260</v>
      </c>
      <c r="E1694" s="31">
        <v>6.1199998855590803</v>
      </c>
    </row>
    <row r="1695" spans="2:5" x14ac:dyDescent="0.2">
      <c r="B1695" s="29" t="s">
        <v>2879</v>
      </c>
      <c r="C1695" s="29" t="s">
        <v>2878</v>
      </c>
      <c r="D1695" s="29">
        <v>66168792</v>
      </c>
      <c r="E1695" s="31">
        <v>5.6284337043762198</v>
      </c>
    </row>
    <row r="1696" spans="2:5" x14ac:dyDescent="0.2">
      <c r="B1696" s="29" t="s">
        <v>2877</v>
      </c>
      <c r="C1696" s="29" t="s">
        <v>2876</v>
      </c>
      <c r="D1696" s="29">
        <v>66164780</v>
      </c>
      <c r="E1696" s="31">
        <v>0.70724654197692904</v>
      </c>
    </row>
    <row r="1697" spans="2:5" x14ac:dyDescent="0.2">
      <c r="B1697" s="29" t="s">
        <v>2875</v>
      </c>
      <c r="C1697" s="29" t="s">
        <v>2874</v>
      </c>
      <c r="D1697" s="29">
        <v>66094208</v>
      </c>
      <c r="E1697" s="31">
        <v>0.83669286966323897</v>
      </c>
    </row>
    <row r="1698" spans="2:5" x14ac:dyDescent="0.2">
      <c r="B1698" s="29" t="s">
        <v>2873</v>
      </c>
      <c r="C1698" s="29" t="s">
        <v>2872</v>
      </c>
      <c r="D1698" s="29">
        <v>66064148</v>
      </c>
      <c r="E1698" s="31">
        <v>1.20000004768372</v>
      </c>
    </row>
    <row r="1699" spans="2:5" x14ac:dyDescent="0.2">
      <c r="B1699" s="29" t="s">
        <v>2871</v>
      </c>
      <c r="C1699" s="29" t="s">
        <v>2870</v>
      </c>
      <c r="D1699" s="29">
        <v>65906832</v>
      </c>
      <c r="E1699" s="31">
        <v>0.870599985122681</v>
      </c>
    </row>
    <row r="1700" spans="2:5" x14ac:dyDescent="0.2">
      <c r="B1700" s="29" t="s">
        <v>2869</v>
      </c>
      <c r="C1700" s="29" t="s">
        <v>2868</v>
      </c>
      <c r="D1700" s="29">
        <v>65618480</v>
      </c>
      <c r="E1700" s="31">
        <v>4.5299997329711896</v>
      </c>
    </row>
    <row r="1701" spans="2:5" x14ac:dyDescent="0.2">
      <c r="B1701" s="29" t="s">
        <v>2867</v>
      </c>
      <c r="C1701" s="29" t="s">
        <v>2866</v>
      </c>
      <c r="D1701" s="29">
        <v>65367280</v>
      </c>
      <c r="E1701" s="31">
        <v>2.96000003814697</v>
      </c>
    </row>
    <row r="1702" spans="2:5" x14ac:dyDescent="0.2">
      <c r="B1702" s="29" t="s">
        <v>2865</v>
      </c>
      <c r="C1702" s="29" t="s">
        <v>2864</v>
      </c>
      <c r="D1702" s="29">
        <v>65315456</v>
      </c>
      <c r="E1702" s="31">
        <v>1.9062747955322299</v>
      </c>
    </row>
    <row r="1703" spans="2:5" x14ac:dyDescent="0.2">
      <c r="B1703" s="29" t="s">
        <v>2863</v>
      </c>
      <c r="C1703" s="29" t="s">
        <v>2862</v>
      </c>
      <c r="D1703" s="29">
        <v>65207328</v>
      </c>
      <c r="E1703" s="31">
        <v>13.173200607299799</v>
      </c>
    </row>
    <row r="1704" spans="2:5" x14ac:dyDescent="0.2">
      <c r="B1704" s="29" t="s">
        <v>2861</v>
      </c>
      <c r="C1704" s="29" t="s">
        <v>2860</v>
      </c>
      <c r="D1704" s="29">
        <v>65172560</v>
      </c>
      <c r="E1704" s="31">
        <v>1.30411493778229</v>
      </c>
    </row>
    <row r="1705" spans="2:5" x14ac:dyDescent="0.2">
      <c r="B1705" s="29" t="s">
        <v>2859</v>
      </c>
      <c r="C1705" s="29" t="s">
        <v>2858</v>
      </c>
      <c r="D1705" s="29">
        <v>64892240</v>
      </c>
      <c r="E1705" s="31">
        <v>1.4622129201889</v>
      </c>
    </row>
    <row r="1706" spans="2:5" x14ac:dyDescent="0.2">
      <c r="B1706" s="29" t="s">
        <v>2857</v>
      </c>
      <c r="C1706" s="29" t="s">
        <v>2856</v>
      </c>
      <c r="D1706" s="29">
        <v>64712304</v>
      </c>
      <c r="E1706" s="31">
        <v>6.4499025344848597</v>
      </c>
    </row>
    <row r="1707" spans="2:5" x14ac:dyDescent="0.2">
      <c r="B1707" s="29" t="s">
        <v>2855</v>
      </c>
      <c r="C1707" s="29" t="s">
        <v>2854</v>
      </c>
      <c r="D1707" s="29">
        <v>64544824</v>
      </c>
      <c r="E1707" s="31">
        <v>0.862970530986786</v>
      </c>
    </row>
    <row r="1708" spans="2:5" x14ac:dyDescent="0.2">
      <c r="B1708" s="29" t="s">
        <v>2853</v>
      </c>
      <c r="C1708" s="29" t="s">
        <v>2852</v>
      </c>
      <c r="D1708" s="29">
        <v>64440128</v>
      </c>
      <c r="E1708" s="31">
        <v>0.74900001287460305</v>
      </c>
    </row>
    <row r="1709" spans="2:5" x14ac:dyDescent="0.2">
      <c r="B1709" s="29" t="s">
        <v>2851</v>
      </c>
      <c r="C1709" s="29" t="s">
        <v>2850</v>
      </c>
      <c r="D1709" s="29">
        <v>64329424</v>
      </c>
      <c r="E1709" s="31">
        <v>1.46387302875519</v>
      </c>
    </row>
    <row r="1710" spans="2:5" x14ac:dyDescent="0.2">
      <c r="B1710" s="29" t="s">
        <v>2849</v>
      </c>
      <c r="C1710" s="29" t="s">
        <v>2848</v>
      </c>
      <c r="D1710" s="29">
        <v>64325012</v>
      </c>
      <c r="E1710" s="31">
        <v>1.36748254299164</v>
      </c>
    </row>
    <row r="1711" spans="2:5" x14ac:dyDescent="0.2">
      <c r="B1711" s="29" t="s">
        <v>2847</v>
      </c>
      <c r="C1711" s="29" t="s">
        <v>2846</v>
      </c>
      <c r="D1711" s="29">
        <v>64215288</v>
      </c>
      <c r="E1711" s="31">
        <v>2.4772980213165301</v>
      </c>
    </row>
    <row r="1712" spans="2:5" x14ac:dyDescent="0.2">
      <c r="B1712" s="29" t="s">
        <v>2845</v>
      </c>
      <c r="C1712" s="29" t="s">
        <v>2844</v>
      </c>
      <c r="D1712" s="29">
        <v>64189072</v>
      </c>
      <c r="E1712" s="31">
        <v>0.20094949007034299</v>
      </c>
    </row>
    <row r="1713" spans="2:5" x14ac:dyDescent="0.2">
      <c r="B1713" s="29" t="s">
        <v>2843</v>
      </c>
      <c r="C1713" s="29" t="s">
        <v>2842</v>
      </c>
      <c r="D1713" s="29">
        <v>64086576</v>
      </c>
      <c r="E1713" s="31">
        <v>5.7799997329711896</v>
      </c>
    </row>
    <row r="1714" spans="2:5" x14ac:dyDescent="0.2">
      <c r="B1714" s="29" t="s">
        <v>2841</v>
      </c>
      <c r="C1714" s="29" t="s">
        <v>2840</v>
      </c>
      <c r="D1714" s="29">
        <v>64027288</v>
      </c>
      <c r="E1714" s="31">
        <v>1.6499999761581401</v>
      </c>
    </row>
    <row r="1715" spans="2:5" x14ac:dyDescent="0.2">
      <c r="B1715" s="29" t="s">
        <v>2839</v>
      </c>
      <c r="C1715" s="29" t="s">
        <v>2838</v>
      </c>
      <c r="D1715" s="29">
        <v>63987504</v>
      </c>
      <c r="E1715" s="31">
        <v>0.43999999761581399</v>
      </c>
    </row>
    <row r="1716" spans="2:5" x14ac:dyDescent="0.2">
      <c r="B1716" s="29" t="s">
        <v>2837</v>
      </c>
      <c r="C1716" s="29" t="s">
        <v>2836</v>
      </c>
      <c r="D1716" s="29">
        <v>63941632</v>
      </c>
      <c r="E1716" s="31">
        <v>0.59685707092285201</v>
      </c>
    </row>
    <row r="1717" spans="2:5" x14ac:dyDescent="0.2">
      <c r="B1717" s="29" t="s">
        <v>2835</v>
      </c>
      <c r="C1717" s="29" t="s">
        <v>2834</v>
      </c>
      <c r="D1717" s="29">
        <v>63864096</v>
      </c>
      <c r="E1717" s="31">
        <v>9.3890123367309606</v>
      </c>
    </row>
    <row r="1718" spans="2:5" x14ac:dyDescent="0.2">
      <c r="B1718" s="29" t="s">
        <v>2833</v>
      </c>
      <c r="C1718" s="29" t="s">
        <v>2832</v>
      </c>
      <c r="D1718" s="29">
        <v>63825500</v>
      </c>
      <c r="E1718" s="31">
        <v>2.6302216574549699E-2</v>
      </c>
    </row>
    <row r="1719" spans="2:5" x14ac:dyDescent="0.2">
      <c r="B1719" s="29" t="s">
        <v>2831</v>
      </c>
      <c r="C1719" s="29" t="s">
        <v>2830</v>
      </c>
      <c r="D1719" s="29">
        <v>63733720</v>
      </c>
      <c r="E1719" s="31">
        <v>7.3868150711059597</v>
      </c>
    </row>
    <row r="1720" spans="2:5" x14ac:dyDescent="0.2">
      <c r="B1720" s="29" t="s">
        <v>2829</v>
      </c>
      <c r="C1720" s="29" t="s">
        <v>2828</v>
      </c>
      <c r="D1720" s="29">
        <v>63616300</v>
      </c>
      <c r="E1720" s="31">
        <v>1.75</v>
      </c>
    </row>
    <row r="1721" spans="2:5" x14ac:dyDescent="0.2">
      <c r="B1721" s="29" t="s">
        <v>2827</v>
      </c>
      <c r="C1721" s="29" t="s">
        <v>2826</v>
      </c>
      <c r="D1721" s="29">
        <v>63528140</v>
      </c>
      <c r="E1721" s="31">
        <v>4.3752484321594203</v>
      </c>
    </row>
    <row r="1722" spans="2:5" x14ac:dyDescent="0.2">
      <c r="B1722" s="29" t="s">
        <v>2825</v>
      </c>
      <c r="C1722" s="29" t="s">
        <v>2824</v>
      </c>
      <c r="D1722" s="29">
        <v>63195352</v>
      </c>
      <c r="E1722" s="31">
        <v>0.306200802326202</v>
      </c>
    </row>
    <row r="1723" spans="2:5" x14ac:dyDescent="0.2">
      <c r="B1723" s="29" t="s">
        <v>2823</v>
      </c>
      <c r="C1723" s="29" t="s">
        <v>2822</v>
      </c>
      <c r="D1723" s="29">
        <v>63037880</v>
      </c>
      <c r="E1723" s="31">
        <v>5.4321546554565403</v>
      </c>
    </row>
    <row r="1724" spans="2:5" x14ac:dyDescent="0.2">
      <c r="B1724" s="29" t="s">
        <v>2821</v>
      </c>
      <c r="C1724" s="29" t="s">
        <v>2820</v>
      </c>
      <c r="D1724" s="29">
        <v>62956684</v>
      </c>
      <c r="E1724" s="31">
        <v>1.32800415158272E-2</v>
      </c>
    </row>
    <row r="1725" spans="2:5" x14ac:dyDescent="0.2">
      <c r="B1725" s="29" t="s">
        <v>2819</v>
      </c>
      <c r="C1725" s="29" t="s">
        <v>2818</v>
      </c>
      <c r="D1725" s="29">
        <v>62938764</v>
      </c>
      <c r="E1725" s="31">
        <v>0.75622999668121305</v>
      </c>
    </row>
    <row r="1726" spans="2:5" x14ac:dyDescent="0.2">
      <c r="B1726" s="29" t="s">
        <v>2817</v>
      </c>
      <c r="C1726" s="29" t="s">
        <v>2816</v>
      </c>
      <c r="D1726" s="29">
        <v>62876496</v>
      </c>
      <c r="E1726" s="31">
        <v>5.6733894348144496</v>
      </c>
    </row>
    <row r="1727" spans="2:5" x14ac:dyDescent="0.2">
      <c r="B1727" s="29" t="s">
        <v>2815</v>
      </c>
      <c r="C1727" s="29" t="s">
        <v>2814</v>
      </c>
      <c r="D1727" s="29">
        <v>62810416</v>
      </c>
      <c r="E1727" s="31">
        <v>0.17356738448143</v>
      </c>
    </row>
    <row r="1728" spans="2:5" x14ac:dyDescent="0.2">
      <c r="B1728" s="29" t="s">
        <v>2813</v>
      </c>
      <c r="C1728" s="29" t="s">
        <v>2812</v>
      </c>
      <c r="D1728" s="29">
        <v>62795360</v>
      </c>
      <c r="E1728" s="31">
        <v>4.3800001144409197</v>
      </c>
    </row>
    <row r="1729" spans="2:5" x14ac:dyDescent="0.2">
      <c r="B1729" s="29" t="s">
        <v>2811</v>
      </c>
      <c r="C1729" s="29" t="s">
        <v>2810</v>
      </c>
      <c r="D1729" s="29">
        <v>62793308</v>
      </c>
      <c r="E1729" s="31">
        <v>0.24265599250793499</v>
      </c>
    </row>
    <row r="1730" spans="2:5" x14ac:dyDescent="0.2">
      <c r="B1730" s="29" t="s">
        <v>2809</v>
      </c>
      <c r="C1730" s="29" t="s">
        <v>2808</v>
      </c>
      <c r="D1730" s="29">
        <v>62695412</v>
      </c>
      <c r="E1730" s="31">
        <v>0.511099994182587</v>
      </c>
    </row>
    <row r="1731" spans="2:5" x14ac:dyDescent="0.2">
      <c r="B1731" s="29" t="s">
        <v>2807</v>
      </c>
      <c r="C1731" s="29" t="s">
        <v>2806</v>
      </c>
      <c r="D1731" s="29">
        <v>62469372</v>
      </c>
      <c r="E1731" s="31">
        <v>0.224512338638306</v>
      </c>
    </row>
    <row r="1732" spans="2:5" x14ac:dyDescent="0.2">
      <c r="B1732" s="29" t="s">
        <v>2805</v>
      </c>
      <c r="C1732" s="29" t="s">
        <v>2804</v>
      </c>
      <c r="D1732" s="29">
        <v>62340456</v>
      </c>
      <c r="E1732" s="31">
        <v>1.4559359550476101</v>
      </c>
    </row>
    <row r="1733" spans="2:5" x14ac:dyDescent="0.2">
      <c r="B1733" s="29" t="s">
        <v>2803</v>
      </c>
      <c r="C1733" s="29" t="s">
        <v>2802</v>
      </c>
      <c r="D1733" s="29">
        <v>62323176</v>
      </c>
      <c r="E1733" s="31">
        <v>1.86219954490662</v>
      </c>
    </row>
    <row r="1734" spans="2:5" x14ac:dyDescent="0.2">
      <c r="B1734" s="29" t="s">
        <v>2801</v>
      </c>
      <c r="C1734" s="29" t="s">
        <v>2800</v>
      </c>
      <c r="D1734" s="29">
        <v>62231360</v>
      </c>
      <c r="E1734" s="31">
        <v>2.5999999046325701</v>
      </c>
    </row>
    <row r="1735" spans="2:5" x14ac:dyDescent="0.2">
      <c r="B1735" s="29" t="s">
        <v>2799</v>
      </c>
      <c r="C1735" s="29" t="s">
        <v>2798</v>
      </c>
      <c r="D1735" s="29">
        <v>62078176</v>
      </c>
      <c r="E1735" s="31">
        <v>1.55724000930786</v>
      </c>
    </row>
    <row r="1736" spans="2:5" x14ac:dyDescent="0.2">
      <c r="B1736" s="29" t="s">
        <v>2797</v>
      </c>
      <c r="C1736" s="29" t="s">
        <v>2796</v>
      </c>
      <c r="D1736" s="29">
        <v>61781844</v>
      </c>
      <c r="E1736" s="31">
        <v>3.1800000667571999</v>
      </c>
    </row>
    <row r="1737" spans="2:5" x14ac:dyDescent="0.2">
      <c r="B1737" s="29" t="s">
        <v>2795</v>
      </c>
      <c r="C1737" s="29" t="s">
        <v>2794</v>
      </c>
      <c r="D1737" s="29">
        <v>61508648</v>
      </c>
      <c r="E1737" s="31">
        <v>4.5900001525878897</v>
      </c>
    </row>
    <row r="1738" spans="2:5" x14ac:dyDescent="0.2">
      <c r="B1738" s="29" t="s">
        <v>2793</v>
      </c>
      <c r="C1738" s="29" t="s">
        <v>2792</v>
      </c>
      <c r="D1738" s="29">
        <v>61296416</v>
      </c>
      <c r="E1738" s="31">
        <v>11.6560764312744</v>
      </c>
    </row>
    <row r="1739" spans="2:5" x14ac:dyDescent="0.2">
      <c r="B1739" s="29" t="s">
        <v>2791</v>
      </c>
      <c r="C1739" s="29" t="s">
        <v>2790</v>
      </c>
      <c r="D1739" s="29">
        <v>61144028</v>
      </c>
      <c r="E1739" s="31">
        <v>21.0980930328369</v>
      </c>
    </row>
    <row r="1740" spans="2:5" x14ac:dyDescent="0.2">
      <c r="B1740" s="29" t="s">
        <v>2789</v>
      </c>
      <c r="C1740" s="29" t="s">
        <v>2788</v>
      </c>
      <c r="D1740" s="29">
        <v>61111724</v>
      </c>
      <c r="E1740" s="31">
        <v>2.7000000476837198</v>
      </c>
    </row>
    <row r="1741" spans="2:5" x14ac:dyDescent="0.2">
      <c r="B1741" s="29" t="s">
        <v>2787</v>
      </c>
      <c r="C1741" s="29" t="s">
        <v>2786</v>
      </c>
      <c r="D1741" s="29">
        <v>61066920</v>
      </c>
      <c r="E1741" s="31">
        <v>8.4156770706176793</v>
      </c>
    </row>
    <row r="1742" spans="2:5" x14ac:dyDescent="0.2">
      <c r="B1742" s="29" t="s">
        <v>2785</v>
      </c>
      <c r="C1742" s="29" t="s">
        <v>2784</v>
      </c>
      <c r="D1742" s="29">
        <v>60872796</v>
      </c>
      <c r="E1742" s="31">
        <v>10.4944400787354</v>
      </c>
    </row>
    <row r="1743" spans="2:5" x14ac:dyDescent="0.2">
      <c r="B1743" s="29" t="s">
        <v>2783</v>
      </c>
      <c r="C1743" s="29" t="s">
        <v>2782</v>
      </c>
      <c r="D1743" s="29">
        <v>60831776</v>
      </c>
      <c r="E1743" s="31">
        <v>5.3676915168762198</v>
      </c>
    </row>
    <row r="1744" spans="2:5" x14ac:dyDescent="0.2">
      <c r="B1744" s="29" t="s">
        <v>2781</v>
      </c>
      <c r="C1744" s="29" t="s">
        <v>2780</v>
      </c>
      <c r="D1744" s="29">
        <v>60642724</v>
      </c>
      <c r="E1744" s="31">
        <v>7.1199998855590803</v>
      </c>
    </row>
    <row r="1745" spans="2:5" x14ac:dyDescent="0.2">
      <c r="B1745" s="29" t="s">
        <v>2779</v>
      </c>
      <c r="C1745" s="29" t="s">
        <v>2778</v>
      </c>
      <c r="D1745" s="29">
        <v>60578840</v>
      </c>
      <c r="E1745" s="31">
        <v>0.59009999036788896</v>
      </c>
    </row>
    <row r="1746" spans="2:5" x14ac:dyDescent="0.2">
      <c r="B1746" s="29" t="s">
        <v>2777</v>
      </c>
      <c r="C1746" s="29" t="s">
        <v>2776</v>
      </c>
      <c r="D1746" s="29">
        <v>60543936</v>
      </c>
      <c r="E1746" s="31">
        <v>0.45178270339965798</v>
      </c>
    </row>
    <row r="1747" spans="2:5" x14ac:dyDescent="0.2">
      <c r="B1747" s="29" t="s">
        <v>2775</v>
      </c>
      <c r="C1747" s="29" t="s">
        <v>2774</v>
      </c>
      <c r="D1747" s="29">
        <v>60520328</v>
      </c>
      <c r="E1747" s="31">
        <v>6.2937755584716797</v>
      </c>
    </row>
    <row r="1748" spans="2:5" x14ac:dyDescent="0.2">
      <c r="B1748" s="29" t="s">
        <v>2773</v>
      </c>
      <c r="C1748" s="29" t="s">
        <v>2772</v>
      </c>
      <c r="D1748" s="29">
        <v>60317992</v>
      </c>
      <c r="E1748" s="31">
        <v>36.834789276122997</v>
      </c>
    </row>
    <row r="1749" spans="2:5" x14ac:dyDescent="0.2">
      <c r="B1749" s="29" t="s">
        <v>2771</v>
      </c>
      <c r="C1749" s="29" t="s">
        <v>2770</v>
      </c>
      <c r="D1749" s="29">
        <v>60299360</v>
      </c>
      <c r="E1749" s="31">
        <v>8.2406673431396502</v>
      </c>
    </row>
    <row r="1750" spans="2:5" x14ac:dyDescent="0.2">
      <c r="B1750" s="29" t="s">
        <v>2769</v>
      </c>
      <c r="C1750" s="29" t="s">
        <v>2768</v>
      </c>
      <c r="D1750" s="29">
        <v>60248804</v>
      </c>
      <c r="E1750" s="31">
        <v>2.2999999523162802</v>
      </c>
    </row>
    <row r="1751" spans="2:5" x14ac:dyDescent="0.2">
      <c r="B1751" s="29" t="s">
        <v>2767</v>
      </c>
      <c r="C1751" s="29" t="s">
        <v>2766</v>
      </c>
      <c r="D1751" s="29">
        <v>60181064</v>
      </c>
      <c r="E1751" s="31">
        <v>0.69185805320739702</v>
      </c>
    </row>
    <row r="1752" spans="2:5" x14ac:dyDescent="0.2">
      <c r="B1752" s="29" t="s">
        <v>2765</v>
      </c>
      <c r="C1752" s="29" t="s">
        <v>2764</v>
      </c>
      <c r="D1752" s="29">
        <v>60136376</v>
      </c>
      <c r="E1752" s="31">
        <v>2.57637090981007E-2</v>
      </c>
    </row>
    <row r="1753" spans="2:5" x14ac:dyDescent="0.2">
      <c r="B1753" s="29" t="s">
        <v>2763</v>
      </c>
      <c r="C1753" s="29" t="s">
        <v>2762</v>
      </c>
      <c r="D1753" s="29">
        <v>59804220</v>
      </c>
      <c r="E1753" s="31">
        <v>3.0721966177225099E-2</v>
      </c>
    </row>
    <row r="1754" spans="2:5" x14ac:dyDescent="0.2">
      <c r="B1754" s="29" t="s">
        <v>2761</v>
      </c>
      <c r="C1754" s="29" t="s">
        <v>2760</v>
      </c>
      <c r="D1754" s="29">
        <v>59471956</v>
      </c>
      <c r="E1754" s="31">
        <v>0.90708392858505205</v>
      </c>
    </row>
    <row r="1755" spans="2:5" x14ac:dyDescent="0.2">
      <c r="B1755" s="29" t="s">
        <v>2759</v>
      </c>
      <c r="C1755" s="29" t="s">
        <v>2758</v>
      </c>
      <c r="D1755" s="29">
        <v>59410368</v>
      </c>
      <c r="E1755" s="31">
        <v>11.688440322876</v>
      </c>
    </row>
    <row r="1756" spans="2:5" x14ac:dyDescent="0.2">
      <c r="B1756" s="29" t="s">
        <v>2757</v>
      </c>
      <c r="C1756" s="29" t="s">
        <v>2756</v>
      </c>
      <c r="D1756" s="29">
        <v>58969908</v>
      </c>
      <c r="E1756" s="31">
        <v>8.5143175125122106</v>
      </c>
    </row>
    <row r="1757" spans="2:5" x14ac:dyDescent="0.2">
      <c r="B1757" s="29" t="s">
        <v>2755</v>
      </c>
      <c r="C1757" s="29" t="s">
        <v>2754</v>
      </c>
      <c r="D1757" s="29">
        <v>58883536</v>
      </c>
      <c r="E1757" s="31">
        <v>8.6278791427612305</v>
      </c>
    </row>
    <row r="1758" spans="2:5" x14ac:dyDescent="0.2">
      <c r="B1758" s="29" t="s">
        <v>2753</v>
      </c>
      <c r="C1758" s="29" t="s">
        <v>2752</v>
      </c>
      <c r="D1758" s="29">
        <v>58815668</v>
      </c>
      <c r="E1758" s="31">
        <v>3.2877773046493503E-2</v>
      </c>
    </row>
    <row r="1759" spans="2:5" x14ac:dyDescent="0.2">
      <c r="B1759" s="29" t="s">
        <v>2751</v>
      </c>
      <c r="C1759" s="29" t="s">
        <v>2750</v>
      </c>
      <c r="D1759" s="29">
        <v>58768316</v>
      </c>
      <c r="E1759" s="31">
        <v>3.4443721771240199</v>
      </c>
    </row>
    <row r="1760" spans="2:5" x14ac:dyDescent="0.2">
      <c r="B1760" s="29" t="s">
        <v>2749</v>
      </c>
      <c r="C1760" s="29" t="s">
        <v>2748</v>
      </c>
      <c r="D1760" s="29">
        <v>58704460</v>
      </c>
      <c r="E1760" s="31">
        <v>3.9406385421752899</v>
      </c>
    </row>
    <row r="1761" spans="2:5" x14ac:dyDescent="0.2">
      <c r="B1761" s="29" t="s">
        <v>2747</v>
      </c>
      <c r="C1761" s="29" t="s">
        <v>2746</v>
      </c>
      <c r="D1761" s="29">
        <v>58604776</v>
      </c>
      <c r="E1761" s="31">
        <v>0.231281504034996</v>
      </c>
    </row>
    <row r="1762" spans="2:5" x14ac:dyDescent="0.2">
      <c r="B1762" s="29" t="s">
        <v>2745</v>
      </c>
      <c r="C1762" s="29" t="s">
        <v>2744</v>
      </c>
      <c r="D1762" s="29">
        <v>58473132</v>
      </c>
      <c r="E1762" s="31">
        <v>0.48014900088310197</v>
      </c>
    </row>
    <row r="1763" spans="2:5" x14ac:dyDescent="0.2">
      <c r="B1763" s="29" t="s">
        <v>2743</v>
      </c>
      <c r="C1763" s="29" t="s">
        <v>2742</v>
      </c>
      <c r="D1763" s="29">
        <v>58431896</v>
      </c>
      <c r="E1763" s="31">
        <v>2.8057100251317E-2</v>
      </c>
    </row>
    <row r="1764" spans="2:5" x14ac:dyDescent="0.2">
      <c r="B1764" s="29" t="s">
        <v>2741</v>
      </c>
      <c r="C1764" s="29" t="s">
        <v>2740</v>
      </c>
      <c r="D1764" s="29">
        <v>58308132</v>
      </c>
      <c r="E1764" s="31">
        <v>2.4300000667571999</v>
      </c>
    </row>
    <row r="1765" spans="2:5" x14ac:dyDescent="0.2">
      <c r="B1765" s="29" t="s">
        <v>2739</v>
      </c>
      <c r="C1765" s="29" t="s">
        <v>2738</v>
      </c>
      <c r="D1765" s="29">
        <v>58203692</v>
      </c>
      <c r="E1765" s="31">
        <v>3.39182353019714</v>
      </c>
    </row>
    <row r="1766" spans="2:5" x14ac:dyDescent="0.2">
      <c r="B1766" s="29" t="s">
        <v>2737</v>
      </c>
      <c r="C1766" s="29" t="s">
        <v>2736</v>
      </c>
      <c r="D1766" s="29">
        <v>58040112</v>
      </c>
      <c r="E1766" s="31">
        <v>3.2472691535949698</v>
      </c>
    </row>
    <row r="1767" spans="2:5" x14ac:dyDescent="0.2">
      <c r="B1767" s="29" t="s">
        <v>2735</v>
      </c>
      <c r="C1767" s="29" t="s">
        <v>2734</v>
      </c>
      <c r="D1767" s="29">
        <v>58012572</v>
      </c>
      <c r="E1767" s="31">
        <v>9.1709299087524396</v>
      </c>
    </row>
    <row r="1768" spans="2:5" x14ac:dyDescent="0.2">
      <c r="B1768" s="29" t="s">
        <v>2733</v>
      </c>
      <c r="C1768" s="29" t="s">
        <v>2732</v>
      </c>
      <c r="D1768" s="29">
        <v>57901092</v>
      </c>
      <c r="E1768" s="31">
        <v>1.0239830017089799</v>
      </c>
    </row>
    <row r="1769" spans="2:5" x14ac:dyDescent="0.2">
      <c r="B1769" s="29" t="s">
        <v>2731</v>
      </c>
      <c r="C1769" s="29" t="s">
        <v>2730</v>
      </c>
      <c r="D1769" s="29">
        <v>57830800</v>
      </c>
      <c r="E1769" s="31">
        <v>4.7832694053649902</v>
      </c>
    </row>
    <row r="1770" spans="2:5" x14ac:dyDescent="0.2">
      <c r="B1770" s="29" t="s">
        <v>2729</v>
      </c>
      <c r="C1770" s="29" t="s">
        <v>2728</v>
      </c>
      <c r="D1770" s="29">
        <v>57647800</v>
      </c>
      <c r="E1770" s="31">
        <v>23.222795486450199</v>
      </c>
    </row>
    <row r="1771" spans="2:5" x14ac:dyDescent="0.2">
      <c r="B1771" s="29" t="s">
        <v>2727</v>
      </c>
      <c r="C1771" s="29" t="s">
        <v>2726</v>
      </c>
      <c r="D1771" s="29">
        <v>57278352</v>
      </c>
      <c r="E1771" s="31">
        <v>0.97587507963180498</v>
      </c>
    </row>
    <row r="1772" spans="2:5" x14ac:dyDescent="0.2">
      <c r="B1772" s="29" t="s">
        <v>2725</v>
      </c>
      <c r="C1772" s="29" t="s">
        <v>2724</v>
      </c>
      <c r="D1772" s="29">
        <v>57251980</v>
      </c>
      <c r="E1772" s="31">
        <v>9.0100002288818395</v>
      </c>
    </row>
    <row r="1773" spans="2:5" x14ac:dyDescent="0.2">
      <c r="B1773" s="29" t="s">
        <v>2723</v>
      </c>
      <c r="C1773" s="29" t="s">
        <v>2722</v>
      </c>
      <c r="D1773" s="29">
        <v>56904396</v>
      </c>
      <c r="E1773" s="31">
        <v>0.16999092698097201</v>
      </c>
    </row>
    <row r="1774" spans="2:5" x14ac:dyDescent="0.2">
      <c r="B1774" s="29" t="s">
        <v>2721</v>
      </c>
      <c r="C1774" s="29" t="s">
        <v>2720</v>
      </c>
      <c r="D1774" s="29">
        <v>56852788</v>
      </c>
      <c r="E1774" s="31">
        <v>3.4741508960723899</v>
      </c>
    </row>
    <row r="1775" spans="2:5" x14ac:dyDescent="0.2">
      <c r="B1775" s="29" t="s">
        <v>2719</v>
      </c>
      <c r="C1775" s="29" t="s">
        <v>2718</v>
      </c>
      <c r="D1775" s="29">
        <v>56769520</v>
      </c>
      <c r="E1775" s="31">
        <v>2.0999999046325701</v>
      </c>
    </row>
    <row r="1776" spans="2:5" x14ac:dyDescent="0.2">
      <c r="B1776" s="29" t="s">
        <v>2717</v>
      </c>
      <c r="C1776" s="29" t="s">
        <v>2716</v>
      </c>
      <c r="D1776" s="29">
        <v>56707980</v>
      </c>
      <c r="E1776" s="31">
        <v>1.87999999523163</v>
      </c>
    </row>
    <row r="1777" spans="2:5" x14ac:dyDescent="0.2">
      <c r="B1777" s="29" t="s">
        <v>2715</v>
      </c>
      <c r="C1777" s="29" t="s">
        <v>2714</v>
      </c>
      <c r="D1777" s="29">
        <v>56676164</v>
      </c>
      <c r="E1777" s="31">
        <v>5.8888480067253099E-2</v>
      </c>
    </row>
    <row r="1778" spans="2:5" x14ac:dyDescent="0.2">
      <c r="B1778" s="29" t="s">
        <v>2713</v>
      </c>
      <c r="C1778" s="29" t="s">
        <v>2712</v>
      </c>
      <c r="D1778" s="29">
        <v>56518840</v>
      </c>
      <c r="E1778" s="31">
        <v>0.42394572496414201</v>
      </c>
    </row>
    <row r="1779" spans="2:5" x14ac:dyDescent="0.2">
      <c r="B1779" s="29" t="s">
        <v>2711</v>
      </c>
      <c r="C1779" s="29" t="s">
        <v>2710</v>
      </c>
      <c r="D1779" s="29">
        <v>56351596</v>
      </c>
      <c r="E1779" s="31">
        <v>3.3860877156257602E-2</v>
      </c>
    </row>
    <row r="1780" spans="2:5" x14ac:dyDescent="0.2">
      <c r="B1780" s="29" t="s">
        <v>2709</v>
      </c>
      <c r="C1780" s="29" t="s">
        <v>2708</v>
      </c>
      <c r="D1780" s="29">
        <v>56323608</v>
      </c>
      <c r="E1780" s="31">
        <v>1126.24145507813</v>
      </c>
    </row>
    <row r="1781" spans="2:5" x14ac:dyDescent="0.2">
      <c r="B1781" s="29" t="s">
        <v>2707</v>
      </c>
      <c r="C1781" s="29" t="s">
        <v>2706</v>
      </c>
      <c r="D1781" s="29">
        <v>56304148</v>
      </c>
      <c r="E1781" s="31">
        <v>1.62999999523163</v>
      </c>
    </row>
    <row r="1782" spans="2:5" x14ac:dyDescent="0.2">
      <c r="B1782" s="29" t="s">
        <v>2705</v>
      </c>
      <c r="C1782" s="29" t="s">
        <v>2704</v>
      </c>
      <c r="D1782" s="29">
        <v>56098720</v>
      </c>
      <c r="E1782" s="31">
        <v>0.35509216785430903</v>
      </c>
    </row>
    <row r="1783" spans="2:5" x14ac:dyDescent="0.2">
      <c r="B1783" s="29" t="s">
        <v>2703</v>
      </c>
      <c r="C1783" s="29" t="s">
        <v>2702</v>
      </c>
      <c r="D1783" s="29">
        <v>55926264</v>
      </c>
      <c r="E1783" s="31">
        <v>0.31090301275253301</v>
      </c>
    </row>
    <row r="1784" spans="2:5" x14ac:dyDescent="0.2">
      <c r="B1784" s="29" t="s">
        <v>2701</v>
      </c>
      <c r="C1784" s="29" t="s">
        <v>2700</v>
      </c>
      <c r="D1784" s="29">
        <v>55840820</v>
      </c>
      <c r="E1784" s="31">
        <v>1.85576248168945</v>
      </c>
    </row>
    <row r="1785" spans="2:5" x14ac:dyDescent="0.2">
      <c r="B1785" s="29" t="s">
        <v>2699</v>
      </c>
      <c r="C1785" s="29" t="s">
        <v>2698</v>
      </c>
      <c r="D1785" s="29">
        <v>55596852</v>
      </c>
      <c r="E1785" s="31">
        <v>0.58569997549056996</v>
      </c>
    </row>
    <row r="1786" spans="2:5" x14ac:dyDescent="0.2">
      <c r="B1786" s="29" t="s">
        <v>2697</v>
      </c>
      <c r="C1786" s="29" t="s">
        <v>2696</v>
      </c>
      <c r="D1786" s="29">
        <v>55568360</v>
      </c>
      <c r="E1786" s="31">
        <v>19.747816085815401</v>
      </c>
    </row>
    <row r="1787" spans="2:5" x14ac:dyDescent="0.2">
      <c r="B1787" s="29" t="s">
        <v>2695</v>
      </c>
      <c r="C1787" s="29" t="s">
        <v>2694</v>
      </c>
      <c r="D1787" s="29">
        <v>55498468</v>
      </c>
      <c r="E1787" s="31">
        <v>0.36777549982070901</v>
      </c>
    </row>
    <row r="1788" spans="2:5" x14ac:dyDescent="0.2">
      <c r="B1788" s="29" t="s">
        <v>2693</v>
      </c>
      <c r="C1788" s="29" t="s">
        <v>2692</v>
      </c>
      <c r="D1788" s="29">
        <v>55241596</v>
      </c>
      <c r="E1788" s="31">
        <v>6.5838103294372603</v>
      </c>
    </row>
    <row r="1789" spans="2:5" x14ac:dyDescent="0.2">
      <c r="B1789" s="29" t="s">
        <v>2691</v>
      </c>
      <c r="C1789" s="29" t="s">
        <v>2690</v>
      </c>
      <c r="D1789" s="29">
        <v>55150976</v>
      </c>
      <c r="E1789" s="31">
        <v>0.238748818635941</v>
      </c>
    </row>
    <row r="1790" spans="2:5" x14ac:dyDescent="0.2">
      <c r="B1790" s="29" t="s">
        <v>2689</v>
      </c>
      <c r="C1790" s="29" t="s">
        <v>2688</v>
      </c>
      <c r="D1790" s="29">
        <v>55113888</v>
      </c>
      <c r="E1790" s="31">
        <v>4.9434370994567898</v>
      </c>
    </row>
    <row r="1791" spans="2:5" x14ac:dyDescent="0.2">
      <c r="B1791" s="29" t="s">
        <v>2687</v>
      </c>
      <c r="C1791" s="29" t="s">
        <v>2686</v>
      </c>
      <c r="D1791" s="29">
        <v>55064060</v>
      </c>
      <c r="E1791" s="31">
        <v>2.8333094120025599</v>
      </c>
    </row>
    <row r="1792" spans="2:5" x14ac:dyDescent="0.2">
      <c r="B1792" s="29" t="s">
        <v>2685</v>
      </c>
      <c r="C1792" s="29" t="s">
        <v>2684</v>
      </c>
      <c r="D1792" s="29">
        <v>54898072</v>
      </c>
      <c r="E1792" s="31">
        <v>1.04999995231628</v>
      </c>
    </row>
    <row r="1793" spans="2:5" x14ac:dyDescent="0.2">
      <c r="B1793" s="29" t="s">
        <v>2683</v>
      </c>
      <c r="C1793" s="29" t="s">
        <v>2682</v>
      </c>
      <c r="D1793" s="29">
        <v>54517408</v>
      </c>
      <c r="E1793" s="31">
        <v>22.815727233886701</v>
      </c>
    </row>
    <row r="1794" spans="2:5" x14ac:dyDescent="0.2">
      <c r="B1794" s="29" t="s">
        <v>2681</v>
      </c>
      <c r="C1794" s="29" t="s">
        <v>2680</v>
      </c>
      <c r="D1794" s="29">
        <v>54493240</v>
      </c>
      <c r="E1794" s="31">
        <v>6.75</v>
      </c>
    </row>
    <row r="1795" spans="2:5" x14ac:dyDescent="0.2">
      <c r="B1795" s="29" t="s">
        <v>2679</v>
      </c>
      <c r="C1795" s="29" t="s">
        <v>2678</v>
      </c>
      <c r="D1795" s="29">
        <v>54441148</v>
      </c>
      <c r="E1795" s="31">
        <v>2.3100681304931601</v>
      </c>
    </row>
    <row r="1796" spans="2:5" x14ac:dyDescent="0.2">
      <c r="B1796" s="29" t="s">
        <v>2677</v>
      </c>
      <c r="C1796" s="29" t="s">
        <v>2676</v>
      </c>
      <c r="D1796" s="29">
        <v>53900028</v>
      </c>
      <c r="E1796" s="31">
        <v>0.102370508015156</v>
      </c>
    </row>
    <row r="1797" spans="2:5" x14ac:dyDescent="0.2">
      <c r="B1797" s="29" t="s">
        <v>2675</v>
      </c>
      <c r="C1797" s="29" t="s">
        <v>2674</v>
      </c>
      <c r="D1797" s="29">
        <v>53795864</v>
      </c>
      <c r="E1797" s="31">
        <v>1.4406269788742101</v>
      </c>
    </row>
    <row r="1798" spans="2:5" x14ac:dyDescent="0.2">
      <c r="B1798" s="29" t="s">
        <v>2673</v>
      </c>
      <c r="C1798" s="29" t="s">
        <v>2672</v>
      </c>
      <c r="D1798" s="29">
        <v>53794296</v>
      </c>
      <c r="E1798" s="31">
        <v>2.2000000476837198</v>
      </c>
    </row>
    <row r="1799" spans="2:5" x14ac:dyDescent="0.2">
      <c r="B1799" s="29" t="s">
        <v>2671</v>
      </c>
      <c r="C1799" s="29" t="s">
        <v>2670</v>
      </c>
      <c r="D1799" s="29">
        <v>53385956</v>
      </c>
      <c r="E1799" s="31">
        <v>3.22048735618591</v>
      </c>
    </row>
    <row r="1800" spans="2:5" x14ac:dyDescent="0.2">
      <c r="B1800" s="29" t="s">
        <v>2669</v>
      </c>
      <c r="C1800" s="29" t="s">
        <v>2668</v>
      </c>
      <c r="D1800" s="29">
        <v>53319940</v>
      </c>
      <c r="E1800" s="31">
        <v>0.81269598007202104</v>
      </c>
    </row>
    <row r="1801" spans="2:5" x14ac:dyDescent="0.2">
      <c r="B1801" s="29" t="s">
        <v>2667</v>
      </c>
      <c r="C1801" s="29" t="s">
        <v>2666</v>
      </c>
      <c r="D1801" s="29">
        <v>53211544</v>
      </c>
      <c r="E1801" s="31">
        <v>1.4400000572204601</v>
      </c>
    </row>
    <row r="1802" spans="2:5" x14ac:dyDescent="0.2">
      <c r="B1802" s="29" t="s">
        <v>2665</v>
      </c>
      <c r="C1802" s="29" t="s">
        <v>2664</v>
      </c>
      <c r="D1802" s="29">
        <v>53146508</v>
      </c>
      <c r="E1802" s="31">
        <v>25.175102233886701</v>
      </c>
    </row>
    <row r="1803" spans="2:5" x14ac:dyDescent="0.2">
      <c r="B1803" s="29" t="s">
        <v>2663</v>
      </c>
      <c r="C1803" s="29" t="s">
        <v>2662</v>
      </c>
      <c r="D1803" s="29">
        <v>52957944</v>
      </c>
      <c r="E1803" s="31">
        <v>10.070040702819799</v>
      </c>
    </row>
    <row r="1804" spans="2:5" x14ac:dyDescent="0.2">
      <c r="B1804" s="29" t="s">
        <v>2661</v>
      </c>
      <c r="C1804" s="29" t="s">
        <v>2660</v>
      </c>
      <c r="D1804" s="29">
        <v>52949980</v>
      </c>
      <c r="E1804" s="31">
        <v>3.6199998855590798</v>
      </c>
    </row>
    <row r="1805" spans="2:5" x14ac:dyDescent="0.2">
      <c r="B1805" s="29" t="s">
        <v>2659</v>
      </c>
      <c r="C1805" s="29" t="s">
        <v>2658</v>
      </c>
      <c r="D1805" s="29">
        <v>52759948</v>
      </c>
      <c r="E1805" s="31">
        <v>2.5501258373260498</v>
      </c>
    </row>
    <row r="1806" spans="2:5" x14ac:dyDescent="0.2">
      <c r="B1806" s="29" t="s">
        <v>2657</v>
      </c>
      <c r="C1806" s="29" t="s">
        <v>2656</v>
      </c>
      <c r="D1806" s="29">
        <v>52685928</v>
      </c>
      <c r="E1806" s="31">
        <v>2.61987400054932</v>
      </c>
    </row>
    <row r="1807" spans="2:5" x14ac:dyDescent="0.2">
      <c r="B1807" s="29" t="s">
        <v>2655</v>
      </c>
      <c r="C1807" s="29" t="s">
        <v>2654</v>
      </c>
      <c r="D1807" s="29">
        <v>52619060</v>
      </c>
      <c r="E1807" s="31">
        <v>0.34389051795005798</v>
      </c>
    </row>
    <row r="1808" spans="2:5" x14ac:dyDescent="0.2">
      <c r="B1808" s="29" t="s">
        <v>2653</v>
      </c>
      <c r="C1808" s="29" t="s">
        <v>2652</v>
      </c>
      <c r="D1808" s="29">
        <v>52569660</v>
      </c>
      <c r="E1808" s="31">
        <v>13.0120401382446</v>
      </c>
    </row>
    <row r="1809" spans="2:5" x14ac:dyDescent="0.2">
      <c r="B1809" s="29" t="s">
        <v>2651</v>
      </c>
      <c r="C1809" s="29" t="s">
        <v>2650</v>
      </c>
      <c r="D1809" s="29">
        <v>52399552</v>
      </c>
      <c r="E1809" s="31">
        <v>0.99187302589416504</v>
      </c>
    </row>
    <row r="1810" spans="2:5" x14ac:dyDescent="0.2">
      <c r="B1810" s="29" t="s">
        <v>2649</v>
      </c>
      <c r="C1810" s="29" t="s">
        <v>2648</v>
      </c>
      <c r="D1810" s="29">
        <v>52391816</v>
      </c>
      <c r="E1810" s="31">
        <v>1.79057097434998</v>
      </c>
    </row>
    <row r="1811" spans="2:5" x14ac:dyDescent="0.2">
      <c r="B1811" s="29" t="s">
        <v>2647</v>
      </c>
      <c r="C1811" s="29" t="s">
        <v>2646</v>
      </c>
      <c r="D1811" s="29">
        <v>52333288</v>
      </c>
      <c r="E1811" s="31">
        <v>3.6101084202528E-2</v>
      </c>
    </row>
    <row r="1812" spans="2:5" x14ac:dyDescent="0.2">
      <c r="B1812" s="29" t="s">
        <v>2645</v>
      </c>
      <c r="C1812" s="29" t="s">
        <v>2644</v>
      </c>
      <c r="D1812" s="29">
        <v>52332632</v>
      </c>
      <c r="E1812" s="31">
        <v>5.37962102890015</v>
      </c>
    </row>
    <row r="1813" spans="2:5" x14ac:dyDescent="0.2">
      <c r="B1813" s="29" t="s">
        <v>2643</v>
      </c>
      <c r="C1813" s="29" t="s">
        <v>2642</v>
      </c>
      <c r="D1813" s="29">
        <v>52044752</v>
      </c>
      <c r="E1813" s="31">
        <v>0.249807253479958</v>
      </c>
    </row>
    <row r="1814" spans="2:5" x14ac:dyDescent="0.2">
      <c r="B1814" s="29" t="s">
        <v>2641</v>
      </c>
      <c r="C1814" s="29" t="s">
        <v>2640</v>
      </c>
      <c r="D1814" s="29">
        <v>52010956</v>
      </c>
      <c r="E1814" s="31">
        <v>3.9400000572204599</v>
      </c>
    </row>
    <row r="1815" spans="2:5" x14ac:dyDescent="0.2">
      <c r="B1815" s="29" t="s">
        <v>2639</v>
      </c>
      <c r="C1815" s="29" t="s">
        <v>2638</v>
      </c>
      <c r="D1815" s="29">
        <v>51899780</v>
      </c>
      <c r="E1815" s="31">
        <v>1.2109638452529901</v>
      </c>
    </row>
    <row r="1816" spans="2:5" x14ac:dyDescent="0.2">
      <c r="B1816" s="29" t="s">
        <v>227</v>
      </c>
      <c r="C1816" s="29" t="s">
        <v>2637</v>
      </c>
      <c r="D1816" s="29">
        <v>51770524</v>
      </c>
      <c r="E1816" s="31">
        <v>3.5</v>
      </c>
    </row>
    <row r="1817" spans="2:5" x14ac:dyDescent="0.2">
      <c r="B1817" s="29" t="s">
        <v>2636</v>
      </c>
      <c r="C1817" s="29" t="s">
        <v>2635</v>
      </c>
      <c r="D1817" s="29">
        <v>51506100</v>
      </c>
      <c r="E1817" s="31">
        <v>4.6399998664856001</v>
      </c>
    </row>
    <row r="1818" spans="2:5" x14ac:dyDescent="0.2">
      <c r="B1818" s="29" t="s">
        <v>2634</v>
      </c>
      <c r="C1818" s="29" t="s">
        <v>2633</v>
      </c>
      <c r="D1818" s="29">
        <v>51382320</v>
      </c>
      <c r="E1818" s="31">
        <v>0.57566523551940896</v>
      </c>
    </row>
    <row r="1819" spans="2:5" x14ac:dyDescent="0.2">
      <c r="B1819" s="29" t="s">
        <v>2632</v>
      </c>
      <c r="C1819" s="29" t="s">
        <v>2631</v>
      </c>
      <c r="D1819" s="29">
        <v>51372848</v>
      </c>
      <c r="E1819" s="31">
        <v>2.4000000953674299</v>
      </c>
    </row>
    <row r="1820" spans="2:5" x14ac:dyDescent="0.2">
      <c r="B1820" s="29" t="s">
        <v>2630</v>
      </c>
      <c r="C1820" s="29" t="s">
        <v>2629</v>
      </c>
      <c r="D1820" s="29">
        <v>51288092</v>
      </c>
      <c r="E1820" s="31">
        <v>0.84937500953674305</v>
      </c>
    </row>
    <row r="1821" spans="2:5" x14ac:dyDescent="0.2">
      <c r="B1821" s="29" t="s">
        <v>2628</v>
      </c>
      <c r="C1821" s="29" t="s">
        <v>2627</v>
      </c>
      <c r="D1821" s="29">
        <v>51070832</v>
      </c>
      <c r="E1821" s="31">
        <v>2.0799999237060498</v>
      </c>
    </row>
    <row r="1822" spans="2:5" x14ac:dyDescent="0.2">
      <c r="B1822" s="29" t="s">
        <v>2626</v>
      </c>
      <c r="C1822" s="29" t="s">
        <v>2625</v>
      </c>
      <c r="D1822" s="29">
        <v>51038224</v>
      </c>
      <c r="E1822" s="31">
        <v>5.5202541351318404</v>
      </c>
    </row>
    <row r="1823" spans="2:5" x14ac:dyDescent="0.2">
      <c r="B1823" s="29" t="s">
        <v>2624</v>
      </c>
      <c r="C1823" s="29" t="s">
        <v>2623</v>
      </c>
      <c r="D1823" s="29">
        <v>51008184</v>
      </c>
      <c r="E1823" s="31">
        <v>1.4740513563156099</v>
      </c>
    </row>
    <row r="1824" spans="2:5" x14ac:dyDescent="0.2">
      <c r="B1824" s="29" t="s">
        <v>2622</v>
      </c>
      <c r="C1824" s="29" t="s">
        <v>2621</v>
      </c>
      <c r="D1824" s="29">
        <v>50913596</v>
      </c>
      <c r="E1824" s="31">
        <v>0.194655001163483</v>
      </c>
    </row>
    <row r="1825" spans="2:5" x14ac:dyDescent="0.2">
      <c r="B1825" s="29" t="s">
        <v>2620</v>
      </c>
      <c r="C1825" s="29" t="s">
        <v>2619</v>
      </c>
      <c r="D1825" s="29">
        <v>50372824</v>
      </c>
      <c r="E1825" s="31">
        <v>18.299200057983398</v>
      </c>
    </row>
    <row r="1826" spans="2:5" x14ac:dyDescent="0.2">
      <c r="B1826" s="29" t="s">
        <v>2618</v>
      </c>
      <c r="C1826" s="29" t="s">
        <v>2617</v>
      </c>
      <c r="D1826" s="29">
        <v>50196720</v>
      </c>
      <c r="E1826" s="31">
        <v>3.8498551845550502</v>
      </c>
    </row>
    <row r="1827" spans="2:5" x14ac:dyDescent="0.2">
      <c r="B1827" s="29" t="s">
        <v>2616</v>
      </c>
      <c r="C1827" s="29" t="s">
        <v>2615</v>
      </c>
      <c r="D1827" s="29">
        <v>50159068</v>
      </c>
      <c r="E1827" s="31">
        <v>4.7758712768554696</v>
      </c>
    </row>
    <row r="1828" spans="2:5" x14ac:dyDescent="0.2">
      <c r="B1828" s="29" t="s">
        <v>2614</v>
      </c>
      <c r="C1828" s="29" t="s">
        <v>2613</v>
      </c>
      <c r="D1828" s="29">
        <v>50135716</v>
      </c>
      <c r="E1828" s="31">
        <v>3.45708107948303</v>
      </c>
    </row>
    <row r="1829" spans="2:5" x14ac:dyDescent="0.2">
      <c r="B1829" s="29" t="s">
        <v>2612</v>
      </c>
      <c r="C1829" s="29" t="s">
        <v>2611</v>
      </c>
      <c r="D1829" s="29">
        <v>50071636</v>
      </c>
      <c r="E1829" s="31">
        <v>1.00467145442963</v>
      </c>
    </row>
    <row r="1830" spans="2:5" x14ac:dyDescent="0.2">
      <c r="B1830" s="29" t="s">
        <v>2610</v>
      </c>
      <c r="C1830" s="29" t="s">
        <v>2609</v>
      </c>
      <c r="D1830" s="29">
        <v>50064228</v>
      </c>
      <c r="E1830" s="31">
        <v>0.38075500726699801</v>
      </c>
    </row>
    <row r="1831" spans="2:5" x14ac:dyDescent="0.2">
      <c r="B1831" s="29" t="s">
        <v>2608</v>
      </c>
      <c r="C1831" s="29" t="s">
        <v>2607</v>
      </c>
      <c r="D1831" s="29">
        <v>50042100</v>
      </c>
      <c r="E1831" s="31">
        <v>0.97976350784301802</v>
      </c>
    </row>
    <row r="1832" spans="2:5" x14ac:dyDescent="0.2">
      <c r="B1832" s="29" t="s">
        <v>2606</v>
      </c>
      <c r="C1832" s="29" t="s">
        <v>2605</v>
      </c>
      <c r="D1832" s="29">
        <v>49939764</v>
      </c>
      <c r="E1832" s="31">
        <v>1.3400000333786</v>
      </c>
    </row>
    <row r="1833" spans="2:5" x14ac:dyDescent="0.2">
      <c r="B1833" s="29" t="s">
        <v>2604</v>
      </c>
      <c r="C1833" s="29" t="s">
        <v>2603</v>
      </c>
      <c r="D1833" s="29">
        <v>49775996</v>
      </c>
      <c r="E1833" s="31">
        <v>0.37906137108802801</v>
      </c>
    </row>
    <row r="1834" spans="2:5" x14ac:dyDescent="0.2">
      <c r="B1834" s="29" t="s">
        <v>2602</v>
      </c>
      <c r="C1834" s="29" t="s">
        <v>2601</v>
      </c>
      <c r="D1834" s="29">
        <v>49765428</v>
      </c>
      <c r="E1834" s="31">
        <v>2.53999996185303</v>
      </c>
    </row>
    <row r="1835" spans="2:5" x14ac:dyDescent="0.2">
      <c r="B1835" s="29" t="s">
        <v>144</v>
      </c>
      <c r="C1835" s="29" t="s">
        <v>2600</v>
      </c>
      <c r="D1835" s="29">
        <v>49369648</v>
      </c>
      <c r="E1835" s="31">
        <v>0.59520000219345104</v>
      </c>
    </row>
    <row r="1836" spans="2:5" x14ac:dyDescent="0.2">
      <c r="B1836" s="29" t="s">
        <v>2599</v>
      </c>
      <c r="C1836" s="29" t="s">
        <v>2598</v>
      </c>
      <c r="D1836" s="29">
        <v>49342236</v>
      </c>
      <c r="E1836" s="31">
        <v>5.13314008712769</v>
      </c>
    </row>
    <row r="1837" spans="2:5" x14ac:dyDescent="0.2">
      <c r="B1837" s="29" t="s">
        <v>2597</v>
      </c>
      <c r="C1837" s="29" t="s">
        <v>2596</v>
      </c>
      <c r="D1837" s="29">
        <v>49010176</v>
      </c>
      <c r="E1837" s="31">
        <v>0.55000001192092896</v>
      </c>
    </row>
    <row r="1838" spans="2:5" x14ac:dyDescent="0.2">
      <c r="B1838" s="29" t="s">
        <v>2595</v>
      </c>
      <c r="C1838" s="29" t="s">
        <v>2594</v>
      </c>
      <c r="D1838" s="29">
        <v>48983748</v>
      </c>
      <c r="E1838" s="31">
        <v>0.79000002145767201</v>
      </c>
    </row>
    <row r="1839" spans="2:5" x14ac:dyDescent="0.2">
      <c r="B1839" s="29" t="s">
        <v>2593</v>
      </c>
      <c r="C1839" s="29" t="s">
        <v>2592</v>
      </c>
      <c r="D1839" s="29">
        <v>48899000</v>
      </c>
      <c r="E1839" s="31">
        <v>4.1781997680664098</v>
      </c>
    </row>
    <row r="1840" spans="2:5" x14ac:dyDescent="0.2">
      <c r="B1840" s="29" t="s">
        <v>2591</v>
      </c>
      <c r="C1840" s="29" t="s">
        <v>2590</v>
      </c>
      <c r="D1840" s="29">
        <v>48743104</v>
      </c>
      <c r="E1840" s="31">
        <v>127.314094543457</v>
      </c>
    </row>
    <row r="1841" spans="2:5" x14ac:dyDescent="0.2">
      <c r="B1841" s="29" t="s">
        <v>2589</v>
      </c>
      <c r="C1841" s="29" t="s">
        <v>2588</v>
      </c>
      <c r="D1841" s="29">
        <v>48661688</v>
      </c>
      <c r="E1841" s="31">
        <v>2.99061226844788</v>
      </c>
    </row>
    <row r="1842" spans="2:5" x14ac:dyDescent="0.2">
      <c r="B1842" s="29" t="s">
        <v>2587</v>
      </c>
      <c r="C1842" s="29" t="s">
        <v>2586</v>
      </c>
      <c r="D1842" s="29">
        <v>48626840</v>
      </c>
      <c r="E1842" s="31">
        <v>7.6718797683715803</v>
      </c>
    </row>
    <row r="1843" spans="2:5" x14ac:dyDescent="0.2">
      <c r="B1843" s="29" t="s">
        <v>2585</v>
      </c>
      <c r="C1843" s="29" t="s">
        <v>2584</v>
      </c>
      <c r="D1843" s="29">
        <v>48451964</v>
      </c>
      <c r="E1843" s="31">
        <v>0.76603895425796498</v>
      </c>
    </row>
    <row r="1844" spans="2:5" x14ac:dyDescent="0.2">
      <c r="B1844" s="29" t="s">
        <v>2583</v>
      </c>
      <c r="C1844" s="29" t="s">
        <v>2582</v>
      </c>
      <c r="D1844" s="29">
        <v>47924616</v>
      </c>
      <c r="E1844" s="31">
        <v>6.3132963180542001</v>
      </c>
    </row>
    <row r="1845" spans="2:5" x14ac:dyDescent="0.2">
      <c r="B1845" s="29" t="s">
        <v>2581</v>
      </c>
      <c r="C1845" s="29" t="s">
        <v>2580</v>
      </c>
      <c r="D1845" s="29">
        <v>47823628</v>
      </c>
      <c r="E1845" s="31">
        <v>3.37672638893127</v>
      </c>
    </row>
    <row r="1846" spans="2:5" x14ac:dyDescent="0.2">
      <c r="B1846" s="29" t="s">
        <v>2579</v>
      </c>
      <c r="C1846" s="29" t="s">
        <v>2578</v>
      </c>
      <c r="D1846" s="29">
        <v>47753000</v>
      </c>
      <c r="E1846" s="31">
        <v>2.8294637203216602</v>
      </c>
    </row>
    <row r="1847" spans="2:5" x14ac:dyDescent="0.2">
      <c r="B1847" s="29" t="s">
        <v>2577</v>
      </c>
      <c r="C1847" s="29" t="s">
        <v>2576</v>
      </c>
      <c r="D1847" s="29">
        <v>47731660</v>
      </c>
      <c r="E1847" s="31">
        <v>0.28057101368904103</v>
      </c>
    </row>
    <row r="1848" spans="2:5" x14ac:dyDescent="0.2">
      <c r="B1848" s="29" t="s">
        <v>2575</v>
      </c>
      <c r="C1848" s="29" t="s">
        <v>2574</v>
      </c>
      <c r="D1848" s="29">
        <v>47729320</v>
      </c>
      <c r="E1848" s="31">
        <v>9.0318165719509097E-2</v>
      </c>
    </row>
    <row r="1849" spans="2:5" x14ac:dyDescent="0.2">
      <c r="B1849" s="29" t="s">
        <v>2573</v>
      </c>
      <c r="C1849" s="29" t="s">
        <v>2572</v>
      </c>
      <c r="D1849" s="29">
        <v>47709456</v>
      </c>
      <c r="E1849" s="31">
        <v>1.09655654430389</v>
      </c>
    </row>
    <row r="1850" spans="2:5" x14ac:dyDescent="0.2">
      <c r="B1850" s="29" t="s">
        <v>2571</v>
      </c>
      <c r="C1850" s="29" t="s">
        <v>2570</v>
      </c>
      <c r="D1850" s="29">
        <v>47664196</v>
      </c>
      <c r="E1850" s="31">
        <v>3.3046243190765399</v>
      </c>
    </row>
    <row r="1851" spans="2:5" x14ac:dyDescent="0.2">
      <c r="B1851" s="29" t="s">
        <v>2569</v>
      </c>
      <c r="C1851" s="29" t="s">
        <v>2568</v>
      </c>
      <c r="D1851" s="29">
        <v>47657252</v>
      </c>
      <c r="E1851" s="31">
        <v>0.79189866781234697</v>
      </c>
    </row>
    <row r="1852" spans="2:5" x14ac:dyDescent="0.2">
      <c r="B1852" s="29" t="s">
        <v>2567</v>
      </c>
      <c r="C1852" s="29" t="s">
        <v>2566</v>
      </c>
      <c r="D1852" s="29">
        <v>47639964</v>
      </c>
      <c r="E1852" s="31">
        <v>0.71830809116363503</v>
      </c>
    </row>
    <row r="1853" spans="2:5" x14ac:dyDescent="0.2">
      <c r="B1853" s="29" t="s">
        <v>2565</v>
      </c>
      <c r="C1853" s="29" t="s">
        <v>2564</v>
      </c>
      <c r="D1853" s="29">
        <v>47442420</v>
      </c>
      <c r="E1853" s="31">
        <v>0.84218072891235396</v>
      </c>
    </row>
    <row r="1854" spans="2:5" x14ac:dyDescent="0.2">
      <c r="B1854" s="29" t="s">
        <v>2563</v>
      </c>
      <c r="C1854" s="29" t="s">
        <v>2562</v>
      </c>
      <c r="D1854" s="29">
        <v>47431172</v>
      </c>
      <c r="E1854" s="31">
        <v>0.37915000319480902</v>
      </c>
    </row>
    <row r="1855" spans="2:5" x14ac:dyDescent="0.2">
      <c r="B1855" s="29" t="s">
        <v>2561</v>
      </c>
      <c r="C1855" s="29" t="s">
        <v>2560</v>
      </c>
      <c r="D1855" s="29">
        <v>47347912</v>
      </c>
      <c r="E1855" s="31">
        <v>0.99047863483428999</v>
      </c>
    </row>
    <row r="1856" spans="2:5" x14ac:dyDescent="0.2">
      <c r="B1856" s="29" t="s">
        <v>2559</v>
      </c>
      <c r="C1856" s="29" t="s">
        <v>2558</v>
      </c>
      <c r="D1856" s="29">
        <v>47333460</v>
      </c>
      <c r="E1856" s="31">
        <v>6.7825622558593803</v>
      </c>
    </row>
    <row r="1857" spans="2:5" x14ac:dyDescent="0.2">
      <c r="B1857" s="29" t="s">
        <v>2557</v>
      </c>
      <c r="C1857" s="29" t="s">
        <v>2556</v>
      </c>
      <c r="D1857" s="29">
        <v>47261448</v>
      </c>
      <c r="E1857" s="31">
        <v>13.4866619110107</v>
      </c>
    </row>
    <row r="1858" spans="2:5" x14ac:dyDescent="0.2">
      <c r="B1858" s="29" t="s">
        <v>2555</v>
      </c>
      <c r="C1858" s="29" t="s">
        <v>2554</v>
      </c>
      <c r="D1858" s="29">
        <v>47256100</v>
      </c>
      <c r="E1858" s="31">
        <v>1.23504185676575</v>
      </c>
    </row>
    <row r="1859" spans="2:5" x14ac:dyDescent="0.2">
      <c r="B1859" s="29" t="s">
        <v>2553</v>
      </c>
      <c r="C1859" s="29" t="s">
        <v>2552</v>
      </c>
      <c r="D1859" s="29">
        <v>47141240</v>
      </c>
      <c r="E1859" s="31">
        <v>0.22400000691413899</v>
      </c>
    </row>
    <row r="1860" spans="2:5" x14ac:dyDescent="0.2">
      <c r="B1860" s="29" t="s">
        <v>2551</v>
      </c>
      <c r="C1860" s="29" t="s">
        <v>2550</v>
      </c>
      <c r="D1860" s="29">
        <v>46804540</v>
      </c>
      <c r="E1860" s="31">
        <v>0.29087334871292098</v>
      </c>
    </row>
    <row r="1861" spans="2:5" x14ac:dyDescent="0.2">
      <c r="B1861" s="29" t="s">
        <v>2549</v>
      </c>
      <c r="C1861" s="29" t="s">
        <v>2548</v>
      </c>
      <c r="D1861" s="29">
        <v>46755336</v>
      </c>
      <c r="E1861" s="31">
        <v>1.6800000667571999</v>
      </c>
    </row>
    <row r="1862" spans="2:5" x14ac:dyDescent="0.2">
      <c r="B1862" s="29" t="s">
        <v>2547</v>
      </c>
      <c r="C1862" s="29" t="s">
        <v>2546</v>
      </c>
      <c r="D1862" s="29">
        <v>46399096</v>
      </c>
      <c r="E1862" s="31">
        <v>5.4308972358703604</v>
      </c>
    </row>
    <row r="1863" spans="2:5" x14ac:dyDescent="0.2">
      <c r="B1863" s="29" t="s">
        <v>2545</v>
      </c>
      <c r="C1863" s="29" t="s">
        <v>2544</v>
      </c>
      <c r="D1863" s="29">
        <v>46393696</v>
      </c>
      <c r="E1863" s="31">
        <v>0.27677950263023399</v>
      </c>
    </row>
    <row r="1864" spans="2:5" x14ac:dyDescent="0.2">
      <c r="B1864" s="29" t="s">
        <v>137</v>
      </c>
      <c r="C1864" s="29" t="s">
        <v>2543</v>
      </c>
      <c r="D1864" s="29">
        <v>46294624</v>
      </c>
      <c r="E1864" s="31">
        <v>0.88999998569488503</v>
      </c>
    </row>
    <row r="1865" spans="2:5" x14ac:dyDescent="0.2">
      <c r="B1865" s="29" t="s">
        <v>2542</v>
      </c>
      <c r="C1865" s="29" t="s">
        <v>2541</v>
      </c>
      <c r="D1865" s="29">
        <v>46286240</v>
      </c>
      <c r="E1865" s="31">
        <v>6.4196510314941397</v>
      </c>
    </row>
    <row r="1866" spans="2:5" x14ac:dyDescent="0.2">
      <c r="B1866" s="29" t="s">
        <v>2540</v>
      </c>
      <c r="C1866" s="29" t="s">
        <v>2539</v>
      </c>
      <c r="D1866" s="29">
        <v>46227368</v>
      </c>
      <c r="E1866" s="31">
        <v>6.8247005343437195E-2</v>
      </c>
    </row>
    <row r="1867" spans="2:5" x14ac:dyDescent="0.2">
      <c r="B1867" s="29" t="s">
        <v>2538</v>
      </c>
      <c r="C1867" s="29" t="s">
        <v>2537</v>
      </c>
      <c r="D1867" s="29">
        <v>46013968</v>
      </c>
      <c r="E1867" s="31">
        <v>1.7699999809265099</v>
      </c>
    </row>
    <row r="1868" spans="2:5" x14ac:dyDescent="0.2">
      <c r="B1868" s="29" t="s">
        <v>2536</v>
      </c>
      <c r="C1868" s="29" t="s">
        <v>2535</v>
      </c>
      <c r="D1868" s="29">
        <v>45956124</v>
      </c>
      <c r="E1868" s="31">
        <v>1.9700000286102299</v>
      </c>
    </row>
    <row r="1869" spans="2:5" x14ac:dyDescent="0.2">
      <c r="B1869" s="29" t="s">
        <v>2534</v>
      </c>
      <c r="C1869" s="29" t="s">
        <v>2533</v>
      </c>
      <c r="D1869" s="29">
        <v>45953832</v>
      </c>
      <c r="E1869" s="31">
        <v>0.37999999523162797</v>
      </c>
    </row>
    <row r="1870" spans="2:5" x14ac:dyDescent="0.2">
      <c r="B1870" s="29" t="s">
        <v>2532</v>
      </c>
      <c r="C1870" s="29" t="s">
        <v>2531</v>
      </c>
      <c r="D1870" s="29">
        <v>45938644</v>
      </c>
      <c r="E1870" s="31">
        <v>2.0999999046325701</v>
      </c>
    </row>
    <row r="1871" spans="2:5" x14ac:dyDescent="0.2">
      <c r="B1871" s="29" t="s">
        <v>2530</v>
      </c>
      <c r="C1871" s="29" t="s">
        <v>2529</v>
      </c>
      <c r="D1871" s="29">
        <v>45931744</v>
      </c>
      <c r="E1871" s="31">
        <v>0.55000001192092896</v>
      </c>
    </row>
    <row r="1872" spans="2:5" x14ac:dyDescent="0.2">
      <c r="B1872" s="29" t="s">
        <v>2528</v>
      </c>
      <c r="C1872" s="29" t="s">
        <v>2527</v>
      </c>
      <c r="D1872" s="29">
        <v>45912040</v>
      </c>
      <c r="E1872" s="31">
        <v>0.11462143808603301</v>
      </c>
    </row>
    <row r="1873" spans="2:5" x14ac:dyDescent="0.2">
      <c r="B1873" s="29" t="s">
        <v>2526</v>
      </c>
      <c r="C1873" s="29" t="s">
        <v>2525</v>
      </c>
      <c r="D1873" s="29">
        <v>45871780</v>
      </c>
      <c r="E1873" s="31">
        <v>1.95878934860229</v>
      </c>
    </row>
    <row r="1874" spans="2:5" x14ac:dyDescent="0.2">
      <c r="B1874" s="29" t="s">
        <v>2524</v>
      </c>
      <c r="C1874" s="29" t="s">
        <v>2523</v>
      </c>
      <c r="D1874" s="29">
        <v>45847452</v>
      </c>
      <c r="E1874" s="31">
        <v>0.149530604481697</v>
      </c>
    </row>
    <row r="1875" spans="2:5" x14ac:dyDescent="0.2">
      <c r="B1875" s="29" t="s">
        <v>2522</v>
      </c>
      <c r="C1875" s="29" t="s">
        <v>2521</v>
      </c>
      <c r="D1875" s="29">
        <v>45637780</v>
      </c>
      <c r="E1875" s="31">
        <v>8.2358551025390607</v>
      </c>
    </row>
    <row r="1876" spans="2:5" x14ac:dyDescent="0.2">
      <c r="B1876" s="29" t="s">
        <v>2520</v>
      </c>
      <c r="C1876" s="29" t="s">
        <v>2519</v>
      </c>
      <c r="D1876" s="29">
        <v>45609284</v>
      </c>
      <c r="E1876" s="31">
        <v>451.93951416015602</v>
      </c>
    </row>
    <row r="1877" spans="2:5" x14ac:dyDescent="0.2">
      <c r="B1877" s="29" t="s">
        <v>2518</v>
      </c>
      <c r="C1877" s="29" t="s">
        <v>2517</v>
      </c>
      <c r="D1877" s="29">
        <v>45549048</v>
      </c>
      <c r="E1877" s="31">
        <v>0.89300566911697399</v>
      </c>
    </row>
    <row r="1878" spans="2:5" x14ac:dyDescent="0.2">
      <c r="B1878" s="29" t="s">
        <v>2516</v>
      </c>
      <c r="C1878" s="29" t="s">
        <v>2515</v>
      </c>
      <c r="D1878" s="29">
        <v>45446428</v>
      </c>
      <c r="E1878" s="31">
        <v>2.4412875175476101</v>
      </c>
    </row>
    <row r="1879" spans="2:5" x14ac:dyDescent="0.2">
      <c r="B1879" s="29" t="s">
        <v>2514</v>
      </c>
      <c r="C1879" s="29" t="s">
        <v>2513</v>
      </c>
      <c r="D1879" s="29">
        <v>45380748</v>
      </c>
      <c r="E1879" s="31">
        <v>0.18666188418865201</v>
      </c>
    </row>
    <row r="1880" spans="2:5" x14ac:dyDescent="0.2">
      <c r="B1880" s="29" t="s">
        <v>2512</v>
      </c>
      <c r="C1880" s="29" t="s">
        <v>2511</v>
      </c>
      <c r="D1880" s="29">
        <v>45331184</v>
      </c>
      <c r="E1880" s="31">
        <v>2.4200000762939502</v>
      </c>
    </row>
    <row r="1881" spans="2:5" x14ac:dyDescent="0.2">
      <c r="B1881" s="29" t="s">
        <v>2510</v>
      </c>
      <c r="C1881" s="29" t="s">
        <v>2509</v>
      </c>
      <c r="D1881" s="29">
        <v>45292848</v>
      </c>
      <c r="E1881" s="31">
        <v>2.3880262374877899</v>
      </c>
    </row>
    <row r="1882" spans="2:5" x14ac:dyDescent="0.2">
      <c r="B1882" s="29" t="s">
        <v>2508</v>
      </c>
      <c r="C1882" s="29" t="s">
        <v>2507</v>
      </c>
      <c r="D1882" s="29">
        <v>45007480</v>
      </c>
      <c r="E1882" s="31">
        <v>3.94316017627716E-2</v>
      </c>
    </row>
    <row r="1883" spans="2:5" x14ac:dyDescent="0.2">
      <c r="B1883" s="29" t="s">
        <v>2506</v>
      </c>
      <c r="C1883" s="29" t="s">
        <v>2505</v>
      </c>
      <c r="D1883" s="29">
        <v>44827128</v>
      </c>
      <c r="E1883" s="31">
        <v>8.2951001822948497E-2</v>
      </c>
    </row>
    <row r="1884" spans="2:5" x14ac:dyDescent="0.2">
      <c r="B1884" s="29" t="s">
        <v>2504</v>
      </c>
      <c r="C1884" s="29" t="s">
        <v>2503</v>
      </c>
      <c r="D1884" s="29">
        <v>44326680</v>
      </c>
      <c r="E1884" s="31">
        <v>0.57118535041809104</v>
      </c>
    </row>
    <row r="1885" spans="2:5" x14ac:dyDescent="0.2">
      <c r="B1885" s="29" t="s">
        <v>2502</v>
      </c>
      <c r="C1885" s="29" t="s">
        <v>2501</v>
      </c>
      <c r="D1885" s="29">
        <v>44317620</v>
      </c>
      <c r="E1885" s="31">
        <v>0.89100247621536299</v>
      </c>
    </row>
    <row r="1886" spans="2:5" x14ac:dyDescent="0.2">
      <c r="B1886" s="29" t="s">
        <v>2500</v>
      </c>
      <c r="C1886" s="29" t="s">
        <v>2499</v>
      </c>
      <c r="D1886" s="29">
        <v>44165088</v>
      </c>
      <c r="E1886" s="31">
        <v>1.04820537567139</v>
      </c>
    </row>
    <row r="1887" spans="2:5" x14ac:dyDescent="0.2">
      <c r="B1887" s="29" t="s">
        <v>2498</v>
      </c>
      <c r="C1887" s="29" t="s">
        <v>2497</v>
      </c>
      <c r="D1887" s="29">
        <v>44130512</v>
      </c>
      <c r="E1887" s="31">
        <v>0.19118608534336101</v>
      </c>
    </row>
    <row r="1888" spans="2:5" x14ac:dyDescent="0.2">
      <c r="B1888" s="29" t="s">
        <v>2496</v>
      </c>
      <c r="C1888" s="29" t="s">
        <v>2495</v>
      </c>
      <c r="D1888" s="29">
        <v>43989236</v>
      </c>
      <c r="E1888" s="31">
        <v>1.6889166831970199</v>
      </c>
    </row>
    <row r="1889" spans="2:5" x14ac:dyDescent="0.2">
      <c r="B1889" s="29" t="s">
        <v>2494</v>
      </c>
      <c r="C1889" s="29" t="s">
        <v>2493</v>
      </c>
      <c r="D1889" s="29">
        <v>43944828</v>
      </c>
      <c r="E1889" s="31">
        <v>3.9506401866674402E-2</v>
      </c>
    </row>
    <row r="1890" spans="2:5" x14ac:dyDescent="0.2">
      <c r="B1890" s="29" t="s">
        <v>2492</v>
      </c>
      <c r="C1890" s="29" t="s">
        <v>2491</v>
      </c>
      <c r="D1890" s="29">
        <v>43796236</v>
      </c>
      <c r="E1890" s="31">
        <v>17.09690284729</v>
      </c>
    </row>
    <row r="1891" spans="2:5" x14ac:dyDescent="0.2">
      <c r="B1891" s="29" t="s">
        <v>2490</v>
      </c>
      <c r="C1891" s="29" t="s">
        <v>2489</v>
      </c>
      <c r="D1891" s="29">
        <v>43735336</v>
      </c>
      <c r="E1891" s="31">
        <v>2.5699999332428001</v>
      </c>
    </row>
    <row r="1892" spans="2:5" x14ac:dyDescent="0.2">
      <c r="B1892" s="29" t="s">
        <v>2488</v>
      </c>
      <c r="C1892" s="29" t="s">
        <v>2487</v>
      </c>
      <c r="D1892" s="29">
        <v>43672800</v>
      </c>
      <c r="E1892" s="31">
        <v>3.1900000572204599</v>
      </c>
    </row>
    <row r="1893" spans="2:5" x14ac:dyDescent="0.2">
      <c r="B1893" s="29" t="s">
        <v>2486</v>
      </c>
      <c r="C1893" s="29" t="s">
        <v>2485</v>
      </c>
      <c r="D1893" s="29">
        <v>43485808</v>
      </c>
      <c r="E1893" s="31">
        <v>2.1199998855590798</v>
      </c>
    </row>
    <row r="1894" spans="2:5" x14ac:dyDescent="0.2">
      <c r="B1894" s="29" t="s">
        <v>2484</v>
      </c>
      <c r="C1894" s="29" t="s">
        <v>2483</v>
      </c>
      <c r="D1894" s="29">
        <v>43399080</v>
      </c>
      <c r="E1894" s="31">
        <v>3.07902861386538E-2</v>
      </c>
    </row>
    <row r="1895" spans="2:5" x14ac:dyDescent="0.2">
      <c r="B1895" s="29" t="s">
        <v>2482</v>
      </c>
      <c r="C1895" s="29" t="s">
        <v>2481</v>
      </c>
      <c r="D1895" s="29">
        <v>43288672</v>
      </c>
      <c r="E1895" s="31">
        <v>1.37000000476837</v>
      </c>
    </row>
    <row r="1896" spans="2:5" x14ac:dyDescent="0.2">
      <c r="B1896" s="29" t="s">
        <v>2480</v>
      </c>
      <c r="C1896" s="29" t="s">
        <v>2479</v>
      </c>
      <c r="D1896" s="29">
        <v>43286824</v>
      </c>
      <c r="E1896" s="31">
        <v>0.560199975967407</v>
      </c>
    </row>
    <row r="1897" spans="2:5" x14ac:dyDescent="0.2">
      <c r="B1897" s="29" t="s">
        <v>2478</v>
      </c>
      <c r="C1897" s="29" t="s">
        <v>2477</v>
      </c>
      <c r="D1897" s="29">
        <v>43266548</v>
      </c>
      <c r="E1897" s="31">
        <v>0.80924993753433205</v>
      </c>
    </row>
    <row r="1898" spans="2:5" x14ac:dyDescent="0.2">
      <c r="B1898" s="29" t="s">
        <v>2476</v>
      </c>
      <c r="C1898" s="29" t="s">
        <v>2475</v>
      </c>
      <c r="D1898" s="29">
        <v>43260412</v>
      </c>
      <c r="E1898" s="31">
        <v>10.130815505981399</v>
      </c>
    </row>
    <row r="1899" spans="2:5" x14ac:dyDescent="0.2">
      <c r="B1899" s="29" t="s">
        <v>2474</v>
      </c>
      <c r="C1899" s="29" t="s">
        <v>2473</v>
      </c>
      <c r="D1899" s="29">
        <v>43225320</v>
      </c>
      <c r="E1899" s="31">
        <v>1.3301424980163601</v>
      </c>
    </row>
    <row r="1900" spans="2:5" x14ac:dyDescent="0.2">
      <c r="B1900" s="29" t="s">
        <v>2472</v>
      </c>
      <c r="C1900" s="29" t="s">
        <v>2471</v>
      </c>
      <c r="D1900" s="29">
        <v>43179916</v>
      </c>
      <c r="E1900" s="31">
        <v>5.8737440109252903</v>
      </c>
    </row>
    <row r="1901" spans="2:5" x14ac:dyDescent="0.2">
      <c r="B1901" s="29" t="s">
        <v>2470</v>
      </c>
      <c r="C1901" s="29" t="s">
        <v>2469</v>
      </c>
      <c r="D1901" s="29">
        <v>43021668</v>
      </c>
      <c r="E1901" s="31">
        <v>6.9743299484252903</v>
      </c>
    </row>
    <row r="1902" spans="2:5" x14ac:dyDescent="0.2">
      <c r="B1902" s="29" t="s">
        <v>2468</v>
      </c>
      <c r="C1902" s="29" t="s">
        <v>2467</v>
      </c>
      <c r="D1902" s="29">
        <v>43006820</v>
      </c>
      <c r="E1902" s="31">
        <v>1.91410756111145</v>
      </c>
    </row>
    <row r="1903" spans="2:5" x14ac:dyDescent="0.2">
      <c r="B1903" s="29" t="s">
        <v>2466</v>
      </c>
      <c r="C1903" s="29" t="s">
        <v>2465</v>
      </c>
      <c r="D1903" s="29">
        <v>42908648</v>
      </c>
      <c r="E1903" s="31">
        <v>9.0995997190475506E-2</v>
      </c>
    </row>
    <row r="1904" spans="2:5" x14ac:dyDescent="0.2">
      <c r="B1904" s="29" t="s">
        <v>2464</v>
      </c>
      <c r="C1904" s="29" t="s">
        <v>2463</v>
      </c>
      <c r="D1904" s="29">
        <v>42903788</v>
      </c>
      <c r="E1904" s="31">
        <v>1.3915272951126101</v>
      </c>
    </row>
    <row r="1905" spans="2:5" x14ac:dyDescent="0.2">
      <c r="B1905" s="29" t="s">
        <v>2462</v>
      </c>
      <c r="C1905" s="29" t="s">
        <v>2461</v>
      </c>
      <c r="D1905" s="29">
        <v>42577352</v>
      </c>
      <c r="E1905" s="31">
        <v>1.6821216344833401</v>
      </c>
    </row>
    <row r="1906" spans="2:5" x14ac:dyDescent="0.2">
      <c r="B1906" s="29" t="s">
        <v>2460</v>
      </c>
      <c r="C1906" s="29" t="s">
        <v>2459</v>
      </c>
      <c r="D1906" s="29">
        <v>42556544</v>
      </c>
      <c r="E1906" s="31">
        <v>7.0927572250366202</v>
      </c>
    </row>
    <row r="1907" spans="2:5" x14ac:dyDescent="0.2">
      <c r="B1907" s="29" t="s">
        <v>2458</v>
      </c>
      <c r="C1907" s="29" t="s">
        <v>2457</v>
      </c>
      <c r="D1907" s="29">
        <v>42517792</v>
      </c>
      <c r="E1907" s="31">
        <v>0.743904769420624</v>
      </c>
    </row>
    <row r="1908" spans="2:5" x14ac:dyDescent="0.2">
      <c r="B1908" s="29" t="s">
        <v>2456</v>
      </c>
      <c r="C1908" s="29" t="s">
        <v>2455</v>
      </c>
      <c r="D1908" s="29">
        <v>42070988</v>
      </c>
      <c r="E1908" s="31">
        <v>1.5078829526901201</v>
      </c>
    </row>
    <row r="1909" spans="2:5" x14ac:dyDescent="0.2">
      <c r="B1909" s="29" t="s">
        <v>2454</v>
      </c>
      <c r="C1909" s="29" t="s">
        <v>2453</v>
      </c>
      <c r="D1909" s="29">
        <v>41903384</v>
      </c>
      <c r="E1909" s="31">
        <v>6.50569725036621</v>
      </c>
    </row>
    <row r="1910" spans="2:5" x14ac:dyDescent="0.2">
      <c r="B1910" s="29" t="s">
        <v>2452</v>
      </c>
      <c r="C1910" s="29" t="s">
        <v>2451</v>
      </c>
      <c r="D1910" s="29">
        <v>41824616</v>
      </c>
      <c r="E1910" s="31">
        <v>7.4222095310688005E-2</v>
      </c>
    </row>
    <row r="1911" spans="2:5" x14ac:dyDescent="0.2">
      <c r="B1911" s="29" t="s">
        <v>2450</v>
      </c>
      <c r="C1911" s="29" t="s">
        <v>2449</v>
      </c>
      <c r="D1911" s="29">
        <v>41629852</v>
      </c>
      <c r="E1911" s="31">
        <v>3.7400000095367401</v>
      </c>
    </row>
    <row r="1912" spans="2:5" x14ac:dyDescent="0.2">
      <c r="B1912" s="29" t="s">
        <v>2448</v>
      </c>
      <c r="C1912" s="29" t="s">
        <v>2447</v>
      </c>
      <c r="D1912" s="29">
        <v>41496444</v>
      </c>
      <c r="E1912" s="31">
        <v>0.45419502258300798</v>
      </c>
    </row>
    <row r="1913" spans="2:5" x14ac:dyDescent="0.2">
      <c r="B1913" s="29" t="s">
        <v>2446</v>
      </c>
      <c r="C1913" s="29" t="s">
        <v>2445</v>
      </c>
      <c r="D1913" s="29">
        <v>41458160</v>
      </c>
      <c r="E1913" s="31">
        <v>0.826715767383575</v>
      </c>
    </row>
    <row r="1914" spans="2:5" x14ac:dyDescent="0.2">
      <c r="B1914" s="29" t="s">
        <v>2444</v>
      </c>
      <c r="C1914" s="29" t="s">
        <v>2443</v>
      </c>
      <c r="D1914" s="29">
        <v>41439528</v>
      </c>
      <c r="E1914" s="31">
        <v>5.4099998474121103</v>
      </c>
    </row>
    <row r="1915" spans="2:5" x14ac:dyDescent="0.2">
      <c r="B1915" s="29" t="s">
        <v>2442</v>
      </c>
      <c r="C1915" s="29" t="s">
        <v>2441</v>
      </c>
      <c r="D1915" s="29">
        <v>41395140</v>
      </c>
      <c r="E1915" s="31">
        <v>2.0699999332428001</v>
      </c>
    </row>
    <row r="1916" spans="2:5" x14ac:dyDescent="0.2">
      <c r="B1916" s="29" t="s">
        <v>2440</v>
      </c>
      <c r="C1916" s="29" t="s">
        <v>2439</v>
      </c>
      <c r="D1916" s="29">
        <v>41379852</v>
      </c>
      <c r="E1916" s="31">
        <v>3.1146988868713401</v>
      </c>
    </row>
    <row r="1917" spans="2:5" x14ac:dyDescent="0.2">
      <c r="B1917" s="29" t="s">
        <v>2438</v>
      </c>
      <c r="C1917" s="29" t="s">
        <v>2437</v>
      </c>
      <c r="D1917" s="29">
        <v>41312148</v>
      </c>
      <c r="E1917" s="31">
        <v>2.03767967224121</v>
      </c>
    </row>
    <row r="1918" spans="2:5" x14ac:dyDescent="0.2">
      <c r="B1918" s="29" t="s">
        <v>2436</v>
      </c>
      <c r="C1918" s="29" t="s">
        <v>2435</v>
      </c>
      <c r="D1918" s="29">
        <v>41267484</v>
      </c>
      <c r="E1918" s="31">
        <v>0.72699999809265103</v>
      </c>
    </row>
    <row r="1919" spans="2:5" x14ac:dyDescent="0.2">
      <c r="B1919" s="29" t="s">
        <v>2434</v>
      </c>
      <c r="C1919" s="29" t="s">
        <v>2433</v>
      </c>
      <c r="D1919" s="29">
        <v>41070412</v>
      </c>
      <c r="E1919" s="31">
        <v>3.40646244585514E-2</v>
      </c>
    </row>
    <row r="1920" spans="2:5" x14ac:dyDescent="0.2">
      <c r="B1920" s="29" t="s">
        <v>2432</v>
      </c>
      <c r="C1920" s="29" t="s">
        <v>2431</v>
      </c>
      <c r="D1920" s="29">
        <v>40974228</v>
      </c>
      <c r="E1920" s="31">
        <v>0.388399988412857</v>
      </c>
    </row>
    <row r="1921" spans="2:5" x14ac:dyDescent="0.2">
      <c r="B1921" s="29" t="s">
        <v>2430</v>
      </c>
      <c r="C1921" s="29" t="s">
        <v>2429</v>
      </c>
      <c r="D1921" s="29">
        <v>40956168</v>
      </c>
      <c r="E1921" s="31">
        <v>0.217151254415512</v>
      </c>
    </row>
    <row r="1922" spans="2:5" x14ac:dyDescent="0.2">
      <c r="B1922" s="29" t="s">
        <v>2428</v>
      </c>
      <c r="C1922" s="29" t="s">
        <v>2427</v>
      </c>
      <c r="D1922" s="29">
        <v>40764508</v>
      </c>
      <c r="E1922" s="31">
        <v>2.5669741630554199</v>
      </c>
    </row>
    <row r="1923" spans="2:5" x14ac:dyDescent="0.2">
      <c r="B1923" s="29" t="s">
        <v>2426</v>
      </c>
      <c r="C1923" s="29" t="s">
        <v>2425</v>
      </c>
      <c r="D1923" s="29">
        <v>40700612</v>
      </c>
      <c r="E1923" s="31">
        <v>1.0199456214904801</v>
      </c>
    </row>
    <row r="1924" spans="2:5" x14ac:dyDescent="0.2">
      <c r="B1924" s="29" t="s">
        <v>2424</v>
      </c>
      <c r="C1924" s="29" t="s">
        <v>2423</v>
      </c>
      <c r="D1924" s="29">
        <v>40421584</v>
      </c>
      <c r="E1924" s="31">
        <v>2</v>
      </c>
    </row>
    <row r="1925" spans="2:5" x14ac:dyDescent="0.2">
      <c r="B1925" s="29" t="s">
        <v>2422</v>
      </c>
      <c r="C1925" s="29" t="s">
        <v>2421</v>
      </c>
      <c r="D1925" s="29">
        <v>40274616</v>
      </c>
      <c r="E1925" s="31">
        <v>1.3999999761581401</v>
      </c>
    </row>
    <row r="1926" spans="2:5" x14ac:dyDescent="0.2">
      <c r="B1926" s="29" t="s">
        <v>2420</v>
      </c>
      <c r="C1926" s="29" t="s">
        <v>2419</v>
      </c>
      <c r="D1926" s="29">
        <v>40215324</v>
      </c>
      <c r="E1926" s="31">
        <v>0.45498001575469998</v>
      </c>
    </row>
    <row r="1927" spans="2:5" x14ac:dyDescent="0.2">
      <c r="B1927" s="29" t="s">
        <v>2418</v>
      </c>
      <c r="C1927" s="29" t="s">
        <v>2417</v>
      </c>
      <c r="D1927" s="29">
        <v>40173672</v>
      </c>
      <c r="E1927" s="31">
        <v>1.6851834058761599</v>
      </c>
    </row>
    <row r="1928" spans="2:5" x14ac:dyDescent="0.2">
      <c r="B1928" s="29" t="s">
        <v>2416</v>
      </c>
      <c r="C1928" s="29" t="s">
        <v>2415</v>
      </c>
      <c r="D1928" s="29">
        <v>40131372</v>
      </c>
      <c r="E1928" s="31">
        <v>3.5164530277252202</v>
      </c>
    </row>
    <row r="1929" spans="2:5" x14ac:dyDescent="0.2">
      <c r="B1929" s="29" t="s">
        <v>2414</v>
      </c>
      <c r="C1929" s="29" t="s">
        <v>2413</v>
      </c>
      <c r="D1929" s="29">
        <v>40058424</v>
      </c>
      <c r="E1929" s="31">
        <v>0.197157993912697</v>
      </c>
    </row>
    <row r="1930" spans="2:5" x14ac:dyDescent="0.2">
      <c r="B1930" s="29" t="s">
        <v>2412</v>
      </c>
      <c r="C1930" s="29" t="s">
        <v>2411</v>
      </c>
      <c r="D1930" s="29">
        <v>39820284</v>
      </c>
      <c r="E1930" s="31">
        <v>0.87988740205764804</v>
      </c>
    </row>
    <row r="1931" spans="2:5" x14ac:dyDescent="0.2">
      <c r="B1931" s="29" t="s">
        <v>2410</v>
      </c>
      <c r="C1931" s="29" t="s">
        <v>2409</v>
      </c>
      <c r="D1931" s="29">
        <v>39784408</v>
      </c>
      <c r="E1931" s="31">
        <v>0.15924300253391299</v>
      </c>
    </row>
    <row r="1932" spans="2:5" x14ac:dyDescent="0.2">
      <c r="B1932" s="29" t="s">
        <v>2408</v>
      </c>
      <c r="C1932" s="29" t="s">
        <v>2407</v>
      </c>
      <c r="D1932" s="29">
        <v>39746388</v>
      </c>
      <c r="E1932" s="31">
        <v>6.2267222404479998</v>
      </c>
    </row>
    <row r="1933" spans="2:5" x14ac:dyDescent="0.2">
      <c r="B1933" s="29" t="s">
        <v>2406</v>
      </c>
      <c r="C1933" s="29" t="s">
        <v>2405</v>
      </c>
      <c r="D1933" s="29">
        <v>39738572</v>
      </c>
      <c r="E1933" s="31">
        <v>1.7324295043945299</v>
      </c>
    </row>
    <row r="1934" spans="2:5" x14ac:dyDescent="0.2">
      <c r="B1934" s="29" t="s">
        <v>2404</v>
      </c>
      <c r="C1934" s="29" t="s">
        <v>2403</v>
      </c>
      <c r="D1934" s="29">
        <v>39731908</v>
      </c>
      <c r="E1934" s="31">
        <v>7.2192082405090297</v>
      </c>
    </row>
    <row r="1935" spans="2:5" x14ac:dyDescent="0.2">
      <c r="B1935" s="29" t="s">
        <v>2402</v>
      </c>
      <c r="C1935" s="29" t="s">
        <v>2401</v>
      </c>
      <c r="D1935" s="29">
        <v>39690160</v>
      </c>
      <c r="E1935" s="31">
        <v>0.70789998769760099</v>
      </c>
    </row>
    <row r="1936" spans="2:5" x14ac:dyDescent="0.2">
      <c r="B1936" s="29" t="s">
        <v>2400</v>
      </c>
      <c r="C1936" s="29" t="s">
        <v>2399</v>
      </c>
      <c r="D1936" s="29">
        <v>39577296</v>
      </c>
      <c r="E1936" s="31">
        <v>0.58264541625976596</v>
      </c>
    </row>
    <row r="1937" spans="2:5" x14ac:dyDescent="0.2">
      <c r="B1937" s="29" t="s">
        <v>2398</v>
      </c>
      <c r="C1937" s="29" t="s">
        <v>2397</v>
      </c>
      <c r="D1937" s="29">
        <v>39056500</v>
      </c>
      <c r="E1937" s="31">
        <v>55.795001983642599</v>
      </c>
    </row>
    <row r="1938" spans="2:5" x14ac:dyDescent="0.2">
      <c r="B1938" s="29" t="s">
        <v>2396</v>
      </c>
      <c r="C1938" s="29" t="s">
        <v>2395</v>
      </c>
      <c r="D1938" s="29">
        <v>39004232</v>
      </c>
      <c r="E1938" s="31">
        <v>0.219907000660896</v>
      </c>
    </row>
    <row r="1939" spans="2:5" x14ac:dyDescent="0.2">
      <c r="B1939" s="29" t="s">
        <v>2394</v>
      </c>
      <c r="C1939" s="29" t="s">
        <v>2393</v>
      </c>
      <c r="D1939" s="29">
        <v>38991424</v>
      </c>
      <c r="E1939" s="31">
        <v>0.30086216330528298</v>
      </c>
    </row>
    <row r="1940" spans="2:5" x14ac:dyDescent="0.2">
      <c r="B1940" s="29" t="s">
        <v>2392</v>
      </c>
      <c r="C1940" s="29" t="s">
        <v>2391</v>
      </c>
      <c r="D1940" s="29">
        <v>38973868</v>
      </c>
      <c r="E1940" s="31">
        <v>15.766481399536101</v>
      </c>
    </row>
    <row r="1941" spans="2:5" x14ac:dyDescent="0.2">
      <c r="B1941" s="29" t="s">
        <v>2390</v>
      </c>
      <c r="C1941" s="29" t="s">
        <v>2389</v>
      </c>
      <c r="D1941" s="29">
        <v>38973044</v>
      </c>
      <c r="E1941" s="31">
        <v>0.91503804922103904</v>
      </c>
    </row>
    <row r="1942" spans="2:5" x14ac:dyDescent="0.2">
      <c r="B1942" s="29" t="s">
        <v>2388</v>
      </c>
      <c r="C1942" s="29" t="s">
        <v>2387</v>
      </c>
      <c r="D1942" s="29">
        <v>38877520</v>
      </c>
      <c r="E1942" s="31">
        <v>3.1245200634002699</v>
      </c>
    </row>
    <row r="1943" spans="2:5" x14ac:dyDescent="0.2">
      <c r="B1943" s="29" t="s">
        <v>2386</v>
      </c>
      <c r="C1943" s="29" t="s">
        <v>2385</v>
      </c>
      <c r="D1943" s="29">
        <v>38808080</v>
      </c>
      <c r="E1943" s="31">
        <v>4.4124898910522496</v>
      </c>
    </row>
    <row r="1944" spans="2:5" x14ac:dyDescent="0.2">
      <c r="B1944" s="29" t="s">
        <v>2384</v>
      </c>
      <c r="C1944" s="29" t="s">
        <v>2383</v>
      </c>
      <c r="D1944" s="29">
        <v>38703780</v>
      </c>
      <c r="E1944" s="31">
        <v>0.607366263866425</v>
      </c>
    </row>
    <row r="1945" spans="2:5" x14ac:dyDescent="0.2">
      <c r="B1945" s="29" t="s">
        <v>2382</v>
      </c>
      <c r="C1945" s="29" t="s">
        <v>2381</v>
      </c>
      <c r="D1945" s="29">
        <v>38673456</v>
      </c>
      <c r="E1945" s="31">
        <v>4.1999998092651403</v>
      </c>
    </row>
    <row r="1946" spans="2:5" x14ac:dyDescent="0.2">
      <c r="B1946" s="29" t="s">
        <v>2380</v>
      </c>
      <c r="C1946" s="29" t="s">
        <v>2379</v>
      </c>
      <c r="D1946" s="29">
        <v>38605440</v>
      </c>
      <c r="E1946" s="31">
        <v>0.71999996900558505</v>
      </c>
    </row>
    <row r="1947" spans="2:5" x14ac:dyDescent="0.2">
      <c r="B1947" s="29" t="s">
        <v>2378</v>
      </c>
      <c r="C1947" s="29" t="s">
        <v>2377</v>
      </c>
      <c r="D1947" s="29">
        <v>38251536</v>
      </c>
      <c r="E1947" s="31">
        <v>2.4549801349639901</v>
      </c>
    </row>
    <row r="1948" spans="2:5" x14ac:dyDescent="0.2">
      <c r="B1948" s="29" t="s">
        <v>2376</v>
      </c>
      <c r="C1948" s="29" t="s">
        <v>2375</v>
      </c>
      <c r="D1948" s="29">
        <v>37963056</v>
      </c>
      <c r="E1948" s="31">
        <v>4.5599999427795401</v>
      </c>
    </row>
    <row r="1949" spans="2:5" x14ac:dyDescent="0.2">
      <c r="B1949" s="29" t="s">
        <v>2374</v>
      </c>
      <c r="C1949" s="29" t="s">
        <v>2373</v>
      </c>
      <c r="D1949" s="29">
        <v>37962720</v>
      </c>
      <c r="E1949" s="31">
        <v>7.6424417495727504</v>
      </c>
    </row>
    <row r="1950" spans="2:5" x14ac:dyDescent="0.2">
      <c r="B1950" s="29" t="s">
        <v>2372</v>
      </c>
      <c r="C1950" s="29" t="s">
        <v>2371</v>
      </c>
      <c r="D1950" s="29">
        <v>37668388</v>
      </c>
      <c r="E1950" s="31">
        <v>1.7520180940628101</v>
      </c>
    </row>
    <row r="1951" spans="2:5" x14ac:dyDescent="0.2">
      <c r="B1951" s="29" t="s">
        <v>2370</v>
      </c>
      <c r="C1951" s="29" t="s">
        <v>2369</v>
      </c>
      <c r="D1951" s="29">
        <v>37634696</v>
      </c>
      <c r="E1951" s="31">
        <v>4.4124898910522496</v>
      </c>
    </row>
    <row r="1952" spans="2:5" x14ac:dyDescent="0.2">
      <c r="B1952" s="29" t="s">
        <v>2368</v>
      </c>
      <c r="C1952" s="29" t="s">
        <v>2367</v>
      </c>
      <c r="D1952" s="29">
        <v>37571608</v>
      </c>
      <c r="E1952" s="31">
        <v>1.2478402853012101</v>
      </c>
    </row>
    <row r="1953" spans="2:5" x14ac:dyDescent="0.2">
      <c r="B1953" s="29" t="s">
        <v>2366</v>
      </c>
      <c r="C1953" s="29" t="s">
        <v>2365</v>
      </c>
      <c r="D1953" s="29">
        <v>37486072</v>
      </c>
      <c r="E1953" s="31">
        <v>3.2530512660741799E-2</v>
      </c>
    </row>
    <row r="1954" spans="2:5" x14ac:dyDescent="0.2">
      <c r="B1954" s="29" t="s">
        <v>2364</v>
      </c>
      <c r="C1954" s="29" t="s">
        <v>2363</v>
      </c>
      <c r="D1954" s="29">
        <v>37144952</v>
      </c>
      <c r="E1954" s="31">
        <v>0.75103050470352195</v>
      </c>
    </row>
    <row r="1955" spans="2:5" x14ac:dyDescent="0.2">
      <c r="B1955" s="29" t="s">
        <v>2362</v>
      </c>
      <c r="C1955" s="29" t="s">
        <v>2361</v>
      </c>
      <c r="D1955" s="29">
        <v>37135416</v>
      </c>
      <c r="E1955" s="31">
        <v>9.28313583135605E-2</v>
      </c>
    </row>
    <row r="1956" spans="2:5" x14ac:dyDescent="0.2">
      <c r="B1956" s="29" t="s">
        <v>2360</v>
      </c>
      <c r="C1956" s="29" t="s">
        <v>2359</v>
      </c>
      <c r="D1956" s="29">
        <v>37130892</v>
      </c>
      <c r="E1956" s="31">
        <v>7.8648785129189509E-3</v>
      </c>
    </row>
    <row r="1957" spans="2:5" x14ac:dyDescent="0.2">
      <c r="B1957" s="29" t="s">
        <v>2358</v>
      </c>
      <c r="C1957" s="29" t="s">
        <v>2357</v>
      </c>
      <c r="D1957" s="29">
        <v>37122964</v>
      </c>
      <c r="E1957" s="31">
        <v>3.3061952590942401</v>
      </c>
    </row>
    <row r="1958" spans="2:5" x14ac:dyDescent="0.2">
      <c r="B1958" s="29" t="s">
        <v>2356</v>
      </c>
      <c r="C1958" s="29" t="s">
        <v>2355</v>
      </c>
      <c r="D1958" s="29">
        <v>37066680</v>
      </c>
      <c r="E1958" s="31">
        <v>12.531557083129901</v>
      </c>
    </row>
    <row r="1959" spans="2:5" x14ac:dyDescent="0.2">
      <c r="B1959" s="29" t="s">
        <v>2354</v>
      </c>
      <c r="C1959" s="29" t="s">
        <v>2353</v>
      </c>
      <c r="D1959" s="29">
        <v>36908560</v>
      </c>
      <c r="E1959" s="31">
        <v>1.51370489597321</v>
      </c>
    </row>
    <row r="1960" spans="2:5" x14ac:dyDescent="0.2">
      <c r="B1960" s="29" t="s">
        <v>2352</v>
      </c>
      <c r="C1960" s="29" t="s">
        <v>2351</v>
      </c>
      <c r="D1960" s="29">
        <v>36782156</v>
      </c>
      <c r="E1960" s="31">
        <v>4.8194999694824201</v>
      </c>
    </row>
    <row r="1961" spans="2:5" x14ac:dyDescent="0.2">
      <c r="B1961" s="29" t="s">
        <v>2350</v>
      </c>
      <c r="C1961" s="29" t="s">
        <v>2349</v>
      </c>
      <c r="D1961" s="29">
        <v>36775996</v>
      </c>
      <c r="E1961" s="31">
        <v>0.90868365764617898</v>
      </c>
    </row>
    <row r="1962" spans="2:5" x14ac:dyDescent="0.2">
      <c r="B1962" s="29" t="s">
        <v>2348</v>
      </c>
      <c r="C1962" s="29" t="s">
        <v>2347</v>
      </c>
      <c r="D1962" s="29">
        <v>36669828</v>
      </c>
      <c r="E1962" s="31">
        <v>0.15989999473094901</v>
      </c>
    </row>
    <row r="1963" spans="2:5" x14ac:dyDescent="0.2">
      <c r="B1963" s="29" t="s">
        <v>2346</v>
      </c>
      <c r="C1963" s="29" t="s">
        <v>2345</v>
      </c>
      <c r="D1963" s="29">
        <v>36538564</v>
      </c>
      <c r="E1963" s="31">
        <v>0.16682599484920499</v>
      </c>
    </row>
    <row r="1964" spans="2:5" x14ac:dyDescent="0.2">
      <c r="B1964" s="29" t="s">
        <v>2344</v>
      </c>
      <c r="C1964" s="29" t="s">
        <v>2343</v>
      </c>
      <c r="D1964" s="29">
        <v>36518180</v>
      </c>
      <c r="E1964" s="31">
        <v>0.78070008754730202</v>
      </c>
    </row>
    <row r="1965" spans="2:5" x14ac:dyDescent="0.2">
      <c r="B1965" s="29" t="s">
        <v>2342</v>
      </c>
      <c r="C1965" s="29" t="s">
        <v>2341</v>
      </c>
      <c r="D1965" s="29">
        <v>36512612</v>
      </c>
      <c r="E1965" s="31">
        <v>2.71377396583557</v>
      </c>
    </row>
    <row r="1966" spans="2:5" x14ac:dyDescent="0.2">
      <c r="B1966" s="29" t="s">
        <v>2340</v>
      </c>
      <c r="C1966" s="29" t="s">
        <v>2339</v>
      </c>
      <c r="D1966" s="29">
        <v>36391996</v>
      </c>
      <c r="E1966" s="31">
        <v>0.21909941732883501</v>
      </c>
    </row>
    <row r="1967" spans="2:5" x14ac:dyDescent="0.2">
      <c r="B1967" s="29" t="s">
        <v>2338</v>
      </c>
      <c r="C1967" s="29" t="s">
        <v>2337</v>
      </c>
      <c r="D1967" s="29">
        <v>36315476</v>
      </c>
      <c r="E1967" s="31">
        <v>0.238261714577675</v>
      </c>
    </row>
    <row r="1968" spans="2:5" x14ac:dyDescent="0.2">
      <c r="B1968" s="29" t="s">
        <v>2336</v>
      </c>
      <c r="C1968" s="29" t="s">
        <v>2335</v>
      </c>
      <c r="D1968" s="29">
        <v>36185124</v>
      </c>
      <c r="E1968" s="31">
        <v>1.66999995708466</v>
      </c>
    </row>
    <row r="1969" spans="2:5" x14ac:dyDescent="0.2">
      <c r="B1969" s="29" t="s">
        <v>2334</v>
      </c>
      <c r="C1969" s="29" t="s">
        <v>2333</v>
      </c>
      <c r="D1969" s="29">
        <v>35950280</v>
      </c>
      <c r="E1969" s="31">
        <v>1.0043100118637101</v>
      </c>
    </row>
    <row r="1970" spans="2:5" x14ac:dyDescent="0.2">
      <c r="B1970" s="29" t="s">
        <v>2332</v>
      </c>
      <c r="C1970" s="29" t="s">
        <v>2331</v>
      </c>
      <c r="D1970" s="29">
        <v>35917236</v>
      </c>
      <c r="E1970" s="31">
        <v>10.753964424133301</v>
      </c>
    </row>
    <row r="1971" spans="2:5" x14ac:dyDescent="0.2">
      <c r="B1971" s="29" t="s">
        <v>2330</v>
      </c>
      <c r="C1971" s="29" t="s">
        <v>2329</v>
      </c>
      <c r="D1971" s="29">
        <v>35779900</v>
      </c>
      <c r="E1971" s="31">
        <v>1.12999999523163</v>
      </c>
    </row>
    <row r="1972" spans="2:5" x14ac:dyDescent="0.2">
      <c r="B1972" s="29" t="s">
        <v>2328</v>
      </c>
      <c r="C1972" s="29" t="s">
        <v>2327</v>
      </c>
      <c r="D1972" s="29">
        <v>35475776</v>
      </c>
      <c r="E1972" s="31">
        <v>1.8599998950958301</v>
      </c>
    </row>
    <row r="1973" spans="2:5" x14ac:dyDescent="0.2">
      <c r="B1973" s="29" t="s">
        <v>2326</v>
      </c>
      <c r="C1973" s="29" t="s">
        <v>2325</v>
      </c>
      <c r="D1973" s="29">
        <v>35475552</v>
      </c>
      <c r="E1973" s="31">
        <v>0.52886062860488903</v>
      </c>
    </row>
    <row r="1974" spans="2:5" x14ac:dyDescent="0.2">
      <c r="B1974" s="29" t="s">
        <v>2324</v>
      </c>
      <c r="C1974" s="29" t="s">
        <v>2323</v>
      </c>
      <c r="D1974" s="29">
        <v>35404432</v>
      </c>
      <c r="E1974" s="31">
        <v>0.31999999284744302</v>
      </c>
    </row>
    <row r="1975" spans="2:5" x14ac:dyDescent="0.2">
      <c r="B1975" s="29" t="s">
        <v>2322</v>
      </c>
      <c r="C1975" s="29" t="s">
        <v>2321</v>
      </c>
      <c r="D1975" s="29">
        <v>35381544</v>
      </c>
      <c r="E1975" s="31">
        <v>1.67385005950928</v>
      </c>
    </row>
    <row r="1976" spans="2:5" x14ac:dyDescent="0.2">
      <c r="B1976" s="29" t="s">
        <v>141</v>
      </c>
      <c r="C1976" s="29" t="s">
        <v>2320</v>
      </c>
      <c r="D1976" s="29">
        <v>35346376</v>
      </c>
      <c r="E1976" s="31">
        <v>0.31000000238418601</v>
      </c>
    </row>
    <row r="1977" spans="2:5" x14ac:dyDescent="0.2">
      <c r="B1977" s="29" t="s">
        <v>2319</v>
      </c>
      <c r="C1977" s="29" t="s">
        <v>2318</v>
      </c>
      <c r="D1977" s="29">
        <v>35284468</v>
      </c>
      <c r="E1977" s="31">
        <v>0.813099145889282</v>
      </c>
    </row>
    <row r="1978" spans="2:5" x14ac:dyDescent="0.2">
      <c r="B1978" s="29" t="s">
        <v>2317</v>
      </c>
      <c r="C1978" s="29" t="s">
        <v>2316</v>
      </c>
      <c r="D1978" s="29">
        <v>35275412</v>
      </c>
      <c r="E1978" s="31">
        <v>0.60792219638824496</v>
      </c>
    </row>
    <row r="1979" spans="2:5" x14ac:dyDescent="0.2">
      <c r="B1979" s="29" t="s">
        <v>2315</v>
      </c>
      <c r="C1979" s="29" t="s">
        <v>2314</v>
      </c>
      <c r="D1979" s="29">
        <v>35241512</v>
      </c>
      <c r="E1979" s="31">
        <v>1.56028044223785</v>
      </c>
    </row>
    <row r="1980" spans="2:5" x14ac:dyDescent="0.2">
      <c r="B1980" s="29" t="s">
        <v>2313</v>
      </c>
      <c r="C1980" s="29" t="s">
        <v>2312</v>
      </c>
      <c r="D1980" s="29">
        <v>35146824</v>
      </c>
      <c r="E1980" s="31">
        <v>0.26443031430244401</v>
      </c>
    </row>
    <row r="1981" spans="2:5" x14ac:dyDescent="0.2">
      <c r="B1981" s="29" t="s">
        <v>2311</v>
      </c>
      <c r="C1981" s="29" t="s">
        <v>2310</v>
      </c>
      <c r="D1981" s="29">
        <v>35131208</v>
      </c>
      <c r="E1981" s="31">
        <v>1.2669935226440401</v>
      </c>
    </row>
    <row r="1982" spans="2:5" x14ac:dyDescent="0.2">
      <c r="B1982" s="29" t="s">
        <v>2309</v>
      </c>
      <c r="C1982" s="29" t="s">
        <v>2308</v>
      </c>
      <c r="D1982" s="29">
        <v>35035284</v>
      </c>
      <c r="E1982" s="31">
        <v>0.47739923000335699</v>
      </c>
    </row>
    <row r="1983" spans="2:5" x14ac:dyDescent="0.2">
      <c r="B1983" s="29" t="s">
        <v>2307</v>
      </c>
      <c r="C1983" s="29" t="s">
        <v>2306</v>
      </c>
      <c r="D1983" s="29">
        <v>34960480</v>
      </c>
      <c r="E1983" s="31">
        <v>1.57617294788361</v>
      </c>
    </row>
    <row r="1984" spans="2:5" x14ac:dyDescent="0.2">
      <c r="B1984" s="29" t="s">
        <v>2305</v>
      </c>
      <c r="C1984" s="29" t="s">
        <v>2304</v>
      </c>
      <c r="D1984" s="29">
        <v>34759776</v>
      </c>
      <c r="E1984" s="31">
        <v>3.7376866340637198</v>
      </c>
    </row>
    <row r="1985" spans="2:5" x14ac:dyDescent="0.2">
      <c r="B1985" s="29" t="s">
        <v>2303</v>
      </c>
      <c r="C1985" s="29" t="s">
        <v>2302</v>
      </c>
      <c r="D1985" s="29">
        <v>34622140</v>
      </c>
      <c r="E1985" s="31">
        <v>1.25753951072693</v>
      </c>
    </row>
    <row r="1986" spans="2:5" x14ac:dyDescent="0.2">
      <c r="B1986" s="29" t="s">
        <v>2301</v>
      </c>
      <c r="C1986" s="29" t="s">
        <v>2300</v>
      </c>
      <c r="D1986" s="29">
        <v>34487276</v>
      </c>
      <c r="E1986" s="31">
        <v>0.32227751612663302</v>
      </c>
    </row>
    <row r="1987" spans="2:5" x14ac:dyDescent="0.2">
      <c r="B1987" s="29" t="s">
        <v>2299</v>
      </c>
      <c r="C1987" s="29" t="s">
        <v>2298</v>
      </c>
      <c r="D1987" s="29">
        <v>34358728</v>
      </c>
      <c r="E1987" s="31">
        <v>7.5830005109310206E-2</v>
      </c>
    </row>
    <row r="1988" spans="2:5" x14ac:dyDescent="0.2">
      <c r="B1988" s="29" t="s">
        <v>2297</v>
      </c>
      <c r="C1988" s="29" t="s">
        <v>2296</v>
      </c>
      <c r="D1988" s="29">
        <v>34340524</v>
      </c>
      <c r="E1988" s="31">
        <v>0.56872498989105202</v>
      </c>
    </row>
    <row r="1989" spans="2:5" x14ac:dyDescent="0.2">
      <c r="B1989" s="29" t="s">
        <v>2295</v>
      </c>
      <c r="C1989" s="29" t="s">
        <v>2294</v>
      </c>
      <c r="D1989" s="29">
        <v>34320672</v>
      </c>
      <c r="E1989" s="31">
        <v>0.108640536665916</v>
      </c>
    </row>
    <row r="1990" spans="2:5" x14ac:dyDescent="0.2">
      <c r="B1990" s="29" t="s">
        <v>2293</v>
      </c>
      <c r="C1990" s="29" t="s">
        <v>2292</v>
      </c>
      <c r="D1990" s="29">
        <v>34298120</v>
      </c>
      <c r="E1990" s="31">
        <v>0.78020000457763705</v>
      </c>
    </row>
    <row r="1991" spans="2:5" x14ac:dyDescent="0.2">
      <c r="B1991" s="29" t="s">
        <v>2291</v>
      </c>
      <c r="C1991" s="29" t="s">
        <v>2290</v>
      </c>
      <c r="D1991" s="29">
        <v>34202652</v>
      </c>
      <c r="E1991" s="31">
        <v>3.3469324111938499</v>
      </c>
    </row>
    <row r="1992" spans="2:5" x14ac:dyDescent="0.2">
      <c r="B1992" s="29" t="s">
        <v>2289</v>
      </c>
      <c r="C1992" s="29" t="s">
        <v>2288</v>
      </c>
      <c r="D1992" s="29">
        <v>34130536</v>
      </c>
      <c r="E1992" s="31">
        <v>1.33991539478302</v>
      </c>
    </row>
    <row r="1993" spans="2:5" x14ac:dyDescent="0.2">
      <c r="B1993" s="29" t="s">
        <v>2287</v>
      </c>
      <c r="C1993" s="29" t="s">
        <v>2286</v>
      </c>
      <c r="D1993" s="29">
        <v>34096020</v>
      </c>
      <c r="E1993" s="31">
        <v>1.58699679374695</v>
      </c>
    </row>
    <row r="1994" spans="2:5" x14ac:dyDescent="0.2">
      <c r="B1994" s="29" t="s">
        <v>2285</v>
      </c>
      <c r="C1994" s="29" t="s">
        <v>2284</v>
      </c>
      <c r="D1994" s="29">
        <v>34062060</v>
      </c>
      <c r="E1994" s="31">
        <v>5.4953255653381303</v>
      </c>
    </row>
    <row r="1995" spans="2:5" x14ac:dyDescent="0.2">
      <c r="B1995" s="29" t="s">
        <v>2283</v>
      </c>
      <c r="C1995" s="29" t="s">
        <v>2282</v>
      </c>
      <c r="D1995" s="29">
        <v>34020788</v>
      </c>
      <c r="E1995" s="31">
        <v>3.4458410739898699</v>
      </c>
    </row>
    <row r="1996" spans="2:5" x14ac:dyDescent="0.2">
      <c r="B1996" s="29" t="s">
        <v>2281</v>
      </c>
      <c r="C1996" s="29" t="s">
        <v>2280</v>
      </c>
      <c r="D1996" s="29">
        <v>33952608</v>
      </c>
      <c r="E1996" s="31">
        <v>1.0430665016174301</v>
      </c>
    </row>
    <row r="1997" spans="2:5" x14ac:dyDescent="0.2">
      <c r="B1997" s="29" t="s">
        <v>2279</v>
      </c>
      <c r="C1997" s="29" t="s">
        <v>2278</v>
      </c>
      <c r="D1997" s="29">
        <v>33946044</v>
      </c>
      <c r="E1997" s="31">
        <v>1.7599999904632599</v>
      </c>
    </row>
    <row r="1998" spans="2:5" x14ac:dyDescent="0.2">
      <c r="B1998" s="29" t="s">
        <v>2277</v>
      </c>
      <c r="C1998" s="29" t="s">
        <v>2276</v>
      </c>
      <c r="D1998" s="29">
        <v>33880520</v>
      </c>
      <c r="E1998" s="31">
        <v>2.1760051250457799</v>
      </c>
    </row>
    <row r="1999" spans="2:5" x14ac:dyDescent="0.2">
      <c r="B1999" s="29" t="s">
        <v>2275</v>
      </c>
      <c r="C1999" s="29" t="s">
        <v>2274</v>
      </c>
      <c r="D1999" s="29">
        <v>33317916</v>
      </c>
      <c r="E1999" s="31">
        <v>2.8861732482910201</v>
      </c>
    </row>
    <row r="2000" spans="2:5" x14ac:dyDescent="0.2">
      <c r="B2000" s="29" t="s">
        <v>2273</v>
      </c>
      <c r="C2000" s="29" t="s">
        <v>2272</v>
      </c>
      <c r="D2000" s="29">
        <v>33312582</v>
      </c>
      <c r="E2000" s="31">
        <v>0.45498001575469998</v>
      </c>
    </row>
    <row r="2001" spans="2:5" x14ac:dyDescent="0.2">
      <c r="B2001" s="29" t="s">
        <v>2271</v>
      </c>
      <c r="C2001" s="29" t="s">
        <v>2270</v>
      </c>
      <c r="D2001" s="29">
        <v>33265374</v>
      </c>
      <c r="E2001" s="31">
        <v>0.249763563275337</v>
      </c>
    </row>
    <row r="2002" spans="2:5" x14ac:dyDescent="0.2">
      <c r="B2002" s="29" t="s">
        <v>2269</v>
      </c>
      <c r="C2002" s="29" t="s">
        <v>2268</v>
      </c>
      <c r="D2002" s="29">
        <v>33216688</v>
      </c>
      <c r="E2002" s="31">
        <v>2.8760395050048801</v>
      </c>
    </row>
    <row r="2003" spans="2:5" x14ac:dyDescent="0.2">
      <c r="B2003" s="29" t="s">
        <v>2267</v>
      </c>
      <c r="C2003" s="29" t="s">
        <v>2266</v>
      </c>
      <c r="D2003" s="29">
        <v>33134202</v>
      </c>
      <c r="E2003" s="31">
        <v>0.76310235261917103</v>
      </c>
    </row>
    <row r="2004" spans="2:5" x14ac:dyDescent="0.2">
      <c r="B2004" s="29" t="s">
        <v>2265</v>
      </c>
      <c r="C2004" s="29" t="s">
        <v>2264</v>
      </c>
      <c r="D2004" s="29">
        <v>33046178</v>
      </c>
      <c r="E2004" s="31">
        <v>1.6502115726470901</v>
      </c>
    </row>
    <row r="2005" spans="2:5" x14ac:dyDescent="0.2">
      <c r="B2005" s="29" t="s">
        <v>2263</v>
      </c>
      <c r="C2005" s="29" t="s">
        <v>2262</v>
      </c>
      <c r="D2005" s="29">
        <v>33037534</v>
      </c>
      <c r="E2005" s="31">
        <v>1.2400000095367401</v>
      </c>
    </row>
    <row r="2006" spans="2:5" x14ac:dyDescent="0.2">
      <c r="B2006" s="29" t="s">
        <v>2261</v>
      </c>
      <c r="C2006" s="29" t="s">
        <v>2260</v>
      </c>
      <c r="D2006" s="29">
        <v>33034112</v>
      </c>
      <c r="E2006" s="31">
        <v>16.183994293212901</v>
      </c>
    </row>
    <row r="2007" spans="2:5" x14ac:dyDescent="0.2">
      <c r="B2007" s="29" t="s">
        <v>2259</v>
      </c>
      <c r="C2007" s="29" t="s">
        <v>2258</v>
      </c>
      <c r="D2007" s="29">
        <v>33020768</v>
      </c>
      <c r="E2007" s="31">
        <v>8.1199998855590803</v>
      </c>
    </row>
    <row r="2008" spans="2:5" x14ac:dyDescent="0.2">
      <c r="B2008" s="29" t="s">
        <v>2257</v>
      </c>
      <c r="C2008" s="29" t="s">
        <v>2256</v>
      </c>
      <c r="D2008" s="29">
        <v>32975352</v>
      </c>
      <c r="E2008" s="31">
        <v>4.0730352401733398</v>
      </c>
    </row>
    <row r="2009" spans="2:5" x14ac:dyDescent="0.2">
      <c r="B2009" s="29" t="s">
        <v>2255</v>
      </c>
      <c r="C2009" s="29" t="s">
        <v>2254</v>
      </c>
      <c r="D2009" s="29">
        <v>32970350</v>
      </c>
      <c r="E2009" s="31">
        <v>6.5972097218036693E-2</v>
      </c>
    </row>
    <row r="2010" spans="2:5" x14ac:dyDescent="0.2">
      <c r="B2010" s="29" t="s">
        <v>2253</v>
      </c>
      <c r="C2010" s="29" t="s">
        <v>2252</v>
      </c>
      <c r="D2010" s="29">
        <v>32812358</v>
      </c>
      <c r="E2010" s="31">
        <v>0.272988021373749</v>
      </c>
    </row>
    <row r="2011" spans="2:5" x14ac:dyDescent="0.2">
      <c r="B2011" s="29" t="s">
        <v>2251</v>
      </c>
      <c r="C2011" s="29" t="s">
        <v>2250</v>
      </c>
      <c r="D2011" s="29">
        <v>32633102</v>
      </c>
      <c r="E2011" s="31">
        <v>1.7116734981536901</v>
      </c>
    </row>
    <row r="2012" spans="2:5" x14ac:dyDescent="0.2">
      <c r="B2012" s="29" t="s">
        <v>2249</v>
      </c>
      <c r="C2012" s="29" t="s">
        <v>2248</v>
      </c>
      <c r="D2012" s="29">
        <v>32614034</v>
      </c>
      <c r="E2012" s="31">
        <v>1.8599998950958301</v>
      </c>
    </row>
    <row r="2013" spans="2:5" x14ac:dyDescent="0.2">
      <c r="B2013" s="29" t="s">
        <v>2247</v>
      </c>
      <c r="C2013" s="29" t="s">
        <v>2246</v>
      </c>
      <c r="D2013" s="29">
        <v>32484342</v>
      </c>
      <c r="E2013" s="31">
        <v>4.5993342399597203</v>
      </c>
    </row>
    <row r="2014" spans="2:5" x14ac:dyDescent="0.2">
      <c r="B2014" s="29" t="s">
        <v>2245</v>
      </c>
      <c r="C2014" s="29" t="s">
        <v>2244</v>
      </c>
      <c r="D2014" s="29">
        <v>32453346</v>
      </c>
      <c r="E2014" s="31">
        <v>0.29087334871292098</v>
      </c>
    </row>
    <row r="2015" spans="2:5" x14ac:dyDescent="0.2">
      <c r="B2015" s="29" t="s">
        <v>2243</v>
      </c>
      <c r="C2015" s="29" t="s">
        <v>2242</v>
      </c>
      <c r="D2015" s="29">
        <v>32432988</v>
      </c>
      <c r="E2015" s="31">
        <v>1.54663753509521</v>
      </c>
    </row>
    <row r="2016" spans="2:5" x14ac:dyDescent="0.2">
      <c r="B2016" s="29" t="s">
        <v>2241</v>
      </c>
      <c r="C2016" s="29" t="s">
        <v>2240</v>
      </c>
      <c r="D2016" s="29">
        <v>32294168</v>
      </c>
      <c r="E2016" s="31">
        <v>8.1040000915527308</v>
      </c>
    </row>
    <row r="2017" spans="2:5" x14ac:dyDescent="0.2">
      <c r="B2017" s="29" t="s">
        <v>2239</v>
      </c>
      <c r="C2017" s="29" t="s">
        <v>2238</v>
      </c>
      <c r="D2017" s="29">
        <v>32219034</v>
      </c>
      <c r="E2017" s="31">
        <v>7.9999998211860698E-2</v>
      </c>
    </row>
    <row r="2018" spans="2:5" x14ac:dyDescent="0.2">
      <c r="B2018" s="29" t="s">
        <v>2237</v>
      </c>
      <c r="C2018" s="29" t="s">
        <v>2236</v>
      </c>
      <c r="D2018" s="29">
        <v>32210682</v>
      </c>
      <c r="E2018" s="31">
        <v>0.12003725022077601</v>
      </c>
    </row>
    <row r="2019" spans="2:5" x14ac:dyDescent="0.2">
      <c r="B2019" s="29" t="s">
        <v>2235</v>
      </c>
      <c r="C2019" s="29" t="s">
        <v>2234</v>
      </c>
      <c r="D2019" s="29">
        <v>32206782</v>
      </c>
      <c r="E2019" s="31">
        <v>7.3499999046325701</v>
      </c>
    </row>
    <row r="2020" spans="2:5" x14ac:dyDescent="0.2">
      <c r="B2020" s="29" t="s">
        <v>2233</v>
      </c>
      <c r="C2020" s="29" t="s">
        <v>2232</v>
      </c>
      <c r="D2020" s="29">
        <v>32148054</v>
      </c>
      <c r="E2020" s="31">
        <v>5.1889352798461896</v>
      </c>
    </row>
    <row r="2021" spans="2:5" x14ac:dyDescent="0.2">
      <c r="B2021" s="29" t="s">
        <v>2231</v>
      </c>
      <c r="C2021" s="29" t="s">
        <v>2230</v>
      </c>
      <c r="D2021" s="29">
        <v>32137120</v>
      </c>
      <c r="E2021" s="31">
        <v>1.0712373256683301</v>
      </c>
    </row>
    <row r="2022" spans="2:5" x14ac:dyDescent="0.2">
      <c r="B2022" s="29" t="s">
        <v>2229</v>
      </c>
      <c r="C2022" s="29" t="s">
        <v>2228</v>
      </c>
      <c r="D2022" s="29">
        <v>32095556</v>
      </c>
      <c r="E2022" s="31">
        <v>1.33000004291534</v>
      </c>
    </row>
    <row r="2023" spans="2:5" x14ac:dyDescent="0.2">
      <c r="B2023" s="29" t="s">
        <v>2227</v>
      </c>
      <c r="C2023" s="29" t="s">
        <v>2226</v>
      </c>
      <c r="D2023" s="29">
        <v>31996454</v>
      </c>
      <c r="E2023" s="31">
        <v>0.40172404050826999</v>
      </c>
    </row>
    <row r="2024" spans="2:5" x14ac:dyDescent="0.2">
      <c r="B2024" s="29" t="s">
        <v>2225</v>
      </c>
      <c r="C2024" s="29" t="s">
        <v>2224</v>
      </c>
      <c r="D2024" s="29">
        <v>31794824</v>
      </c>
      <c r="E2024" s="31">
        <v>1.05426514148712</v>
      </c>
    </row>
    <row r="2025" spans="2:5" x14ac:dyDescent="0.2">
      <c r="B2025" s="29" t="s">
        <v>2223</v>
      </c>
      <c r="C2025" s="29" t="s">
        <v>2222</v>
      </c>
      <c r="D2025" s="29">
        <v>31773632</v>
      </c>
      <c r="E2025" s="31">
        <v>2.5323967933654798</v>
      </c>
    </row>
    <row r="2026" spans="2:5" x14ac:dyDescent="0.2">
      <c r="B2026" s="29" t="s">
        <v>2221</v>
      </c>
      <c r="C2026" s="29" t="s">
        <v>2220</v>
      </c>
      <c r="D2026" s="29">
        <v>31682800</v>
      </c>
      <c r="E2026" s="31">
        <v>0.12705403566360499</v>
      </c>
    </row>
    <row r="2027" spans="2:5" x14ac:dyDescent="0.2">
      <c r="B2027" s="29" t="s">
        <v>2219</v>
      </c>
      <c r="C2027" s="29" t="s">
        <v>2218</v>
      </c>
      <c r="D2027" s="29">
        <v>31669254</v>
      </c>
      <c r="E2027" s="31">
        <v>4.2172074317932102</v>
      </c>
    </row>
    <row r="2028" spans="2:5" x14ac:dyDescent="0.2">
      <c r="B2028" s="29" t="s">
        <v>2217</v>
      </c>
      <c r="C2028" s="29" t="s">
        <v>2216</v>
      </c>
      <c r="D2028" s="29">
        <v>31459356</v>
      </c>
      <c r="E2028" s="31">
        <v>0.13788062334060699</v>
      </c>
    </row>
    <row r="2029" spans="2:5" x14ac:dyDescent="0.2">
      <c r="B2029" s="29" t="s">
        <v>2215</v>
      </c>
      <c r="C2029" s="29" t="s">
        <v>2214</v>
      </c>
      <c r="D2029" s="29">
        <v>31202734</v>
      </c>
      <c r="E2029" s="31">
        <v>1.7400000095367401</v>
      </c>
    </row>
    <row r="2030" spans="2:5" x14ac:dyDescent="0.2">
      <c r="B2030" s="29" t="s">
        <v>2213</v>
      </c>
      <c r="C2030" s="29" t="s">
        <v>2212</v>
      </c>
      <c r="D2030" s="29">
        <v>31162600</v>
      </c>
      <c r="E2030" s="31">
        <v>0.35199999809265098</v>
      </c>
    </row>
    <row r="2031" spans="2:5" x14ac:dyDescent="0.2">
      <c r="B2031" s="29" t="s">
        <v>2211</v>
      </c>
      <c r="C2031" s="29" t="s">
        <v>2210</v>
      </c>
      <c r="D2031" s="29">
        <v>31037072</v>
      </c>
      <c r="E2031" s="31">
        <v>0.65271645784378096</v>
      </c>
    </row>
    <row r="2032" spans="2:5" x14ac:dyDescent="0.2">
      <c r="B2032" s="29" t="s">
        <v>2209</v>
      </c>
      <c r="C2032" s="29" t="s">
        <v>2208</v>
      </c>
      <c r="D2032" s="29">
        <v>30986556</v>
      </c>
      <c r="E2032" s="31">
        <v>5.73632717132568</v>
      </c>
    </row>
    <row r="2033" spans="2:5" x14ac:dyDescent="0.2">
      <c r="B2033" s="29" t="s">
        <v>2207</v>
      </c>
      <c r="C2033" s="29" t="s">
        <v>2206</v>
      </c>
      <c r="D2033" s="29">
        <v>30980968</v>
      </c>
      <c r="E2033" s="31">
        <v>0.101994559168816</v>
      </c>
    </row>
    <row r="2034" spans="2:5" x14ac:dyDescent="0.2">
      <c r="B2034" s="29" t="s">
        <v>2205</v>
      </c>
      <c r="C2034" s="29" t="s">
        <v>2204</v>
      </c>
      <c r="D2034" s="29">
        <v>30880058</v>
      </c>
      <c r="E2034" s="31">
        <v>2.39277195930481</v>
      </c>
    </row>
    <row r="2035" spans="2:5" x14ac:dyDescent="0.2">
      <c r="B2035" s="29" t="s">
        <v>2203</v>
      </c>
      <c r="C2035" s="29" t="s">
        <v>2202</v>
      </c>
      <c r="D2035" s="29">
        <v>30823158</v>
      </c>
      <c r="E2035" s="31">
        <v>0.419146358966827</v>
      </c>
    </row>
    <row r="2036" spans="2:5" x14ac:dyDescent="0.2">
      <c r="B2036" s="29" t="s">
        <v>2201</v>
      </c>
      <c r="C2036" s="29" t="s">
        <v>2200</v>
      </c>
      <c r="D2036" s="29">
        <v>30795390</v>
      </c>
      <c r="E2036" s="31">
        <v>0.178200498223305</v>
      </c>
    </row>
    <row r="2037" spans="2:5" x14ac:dyDescent="0.2">
      <c r="B2037" s="29" t="s">
        <v>2199</v>
      </c>
      <c r="C2037" s="29" t="s">
        <v>2198</v>
      </c>
      <c r="D2037" s="29">
        <v>30684108</v>
      </c>
      <c r="E2037" s="31">
        <v>2.4100000858306898</v>
      </c>
    </row>
    <row r="2038" spans="2:5" x14ac:dyDescent="0.2">
      <c r="B2038" s="29" t="s">
        <v>2197</v>
      </c>
      <c r="C2038" s="29" t="s">
        <v>2196</v>
      </c>
      <c r="D2038" s="29">
        <v>30620750</v>
      </c>
      <c r="E2038" s="31">
        <v>0.36398398876190202</v>
      </c>
    </row>
    <row r="2039" spans="2:5" x14ac:dyDescent="0.2">
      <c r="B2039" s="29" t="s">
        <v>2195</v>
      </c>
      <c r="C2039" s="29" t="s">
        <v>2194</v>
      </c>
      <c r="D2039" s="29">
        <v>30600000</v>
      </c>
      <c r="E2039" s="31">
        <v>1.70000004768372</v>
      </c>
    </row>
    <row r="2040" spans="2:5" x14ac:dyDescent="0.2">
      <c r="B2040" s="29" t="s">
        <v>2193</v>
      </c>
      <c r="C2040" s="29" t="s">
        <v>2192</v>
      </c>
      <c r="D2040" s="29">
        <v>30594316</v>
      </c>
      <c r="E2040" s="31">
        <v>3.4000000953674299</v>
      </c>
    </row>
    <row r="2041" spans="2:5" x14ac:dyDescent="0.2">
      <c r="B2041" s="29" t="s">
        <v>2191</v>
      </c>
      <c r="C2041" s="29" t="s">
        <v>2190</v>
      </c>
      <c r="D2041" s="29">
        <v>30540108</v>
      </c>
      <c r="E2041" s="31">
        <v>6.0563941001892099</v>
      </c>
    </row>
    <row r="2042" spans="2:5" x14ac:dyDescent="0.2">
      <c r="B2042" s="29" t="s">
        <v>2189</v>
      </c>
      <c r="C2042" s="29" t="s">
        <v>2188</v>
      </c>
      <c r="D2042" s="29">
        <v>30394856</v>
      </c>
      <c r="E2042" s="31">
        <v>2.5</v>
      </c>
    </row>
    <row r="2043" spans="2:5" x14ac:dyDescent="0.2">
      <c r="B2043" s="29" t="s">
        <v>2187</v>
      </c>
      <c r="C2043" s="29" t="s">
        <v>2186</v>
      </c>
      <c r="D2043" s="29">
        <v>30392510</v>
      </c>
      <c r="E2043" s="31">
        <v>3.2450373172760001</v>
      </c>
    </row>
    <row r="2044" spans="2:5" x14ac:dyDescent="0.2">
      <c r="B2044" s="29" t="s">
        <v>2185</v>
      </c>
      <c r="C2044" s="29" t="s">
        <v>2184</v>
      </c>
      <c r="D2044" s="29">
        <v>30091050</v>
      </c>
      <c r="E2044" s="31">
        <v>4.0948200970888103E-2</v>
      </c>
    </row>
    <row r="2045" spans="2:5" x14ac:dyDescent="0.2">
      <c r="B2045" s="29" t="s">
        <v>2183</v>
      </c>
      <c r="C2045" s="29" t="s">
        <v>2182</v>
      </c>
      <c r="D2045" s="29">
        <v>30043216</v>
      </c>
      <c r="E2045" s="31">
        <v>16.049999237060501</v>
      </c>
    </row>
    <row r="2046" spans="2:5" x14ac:dyDescent="0.2">
      <c r="B2046" s="29" t="s">
        <v>2181</v>
      </c>
      <c r="C2046" s="29" t="s">
        <v>2180</v>
      </c>
      <c r="D2046" s="29">
        <v>29975630</v>
      </c>
      <c r="E2046" s="31">
        <v>1.82999992370605</v>
      </c>
    </row>
    <row r="2047" spans="2:5" x14ac:dyDescent="0.2">
      <c r="B2047" s="29" t="s">
        <v>2179</v>
      </c>
      <c r="C2047" s="29" t="s">
        <v>2178</v>
      </c>
      <c r="D2047" s="29">
        <v>29953034</v>
      </c>
      <c r="E2047" s="31">
        <v>0.131392121315002</v>
      </c>
    </row>
    <row r="2048" spans="2:5" x14ac:dyDescent="0.2">
      <c r="B2048" s="29" t="s">
        <v>2177</v>
      </c>
      <c r="C2048" s="29" t="s">
        <v>2176</v>
      </c>
      <c r="D2048" s="29">
        <v>29948110</v>
      </c>
      <c r="E2048" s="31">
        <v>1.62999999523163</v>
      </c>
    </row>
    <row r="2049" spans="2:5" x14ac:dyDescent="0.2">
      <c r="B2049" s="29" t="s">
        <v>2175</v>
      </c>
      <c r="C2049" s="29" t="s">
        <v>2174</v>
      </c>
      <c r="D2049" s="29">
        <v>29882484</v>
      </c>
      <c r="E2049" s="31">
        <v>0.14732547104358701</v>
      </c>
    </row>
    <row r="2050" spans="2:5" x14ac:dyDescent="0.2">
      <c r="B2050" s="29" t="s">
        <v>2173</v>
      </c>
      <c r="C2050" s="29" t="s">
        <v>2172</v>
      </c>
      <c r="D2050" s="29">
        <v>29868020</v>
      </c>
      <c r="E2050" s="31">
        <v>3.1090300530195202E-2</v>
      </c>
    </row>
    <row r="2051" spans="2:5" x14ac:dyDescent="0.2">
      <c r="B2051" s="29" t="s">
        <v>2171</v>
      </c>
      <c r="C2051" s="29" t="s">
        <v>2170</v>
      </c>
      <c r="D2051" s="29">
        <v>29805538</v>
      </c>
      <c r="E2051" s="31">
        <v>1.3400000333786</v>
      </c>
    </row>
    <row r="2052" spans="2:5" x14ac:dyDescent="0.2">
      <c r="B2052" s="29" t="s">
        <v>2169</v>
      </c>
      <c r="C2052" s="29" t="s">
        <v>2168</v>
      </c>
      <c r="D2052" s="29">
        <v>29590450</v>
      </c>
      <c r="E2052" s="31">
        <v>3.7780363112688099E-2</v>
      </c>
    </row>
    <row r="2053" spans="2:5" x14ac:dyDescent="0.2">
      <c r="B2053" s="29" t="s">
        <v>2167</v>
      </c>
      <c r="C2053" s="29" t="s">
        <v>2166</v>
      </c>
      <c r="D2053" s="29">
        <v>29327028</v>
      </c>
      <c r="E2053" s="31">
        <v>0.31848600506782498</v>
      </c>
    </row>
    <row r="2054" spans="2:5" x14ac:dyDescent="0.2">
      <c r="B2054" s="29" t="s">
        <v>2165</v>
      </c>
      <c r="C2054" s="29" t="s">
        <v>2164</v>
      </c>
      <c r="D2054" s="29">
        <v>29251000</v>
      </c>
      <c r="E2054" s="31">
        <v>0.95380949974060103</v>
      </c>
    </row>
    <row r="2055" spans="2:5" x14ac:dyDescent="0.2">
      <c r="B2055" s="29" t="s">
        <v>2163</v>
      </c>
      <c r="C2055" s="29" t="s">
        <v>2162</v>
      </c>
      <c r="D2055" s="29">
        <v>29214084</v>
      </c>
      <c r="E2055" s="31">
        <v>0.109549708664417</v>
      </c>
    </row>
    <row r="2056" spans="2:5" x14ac:dyDescent="0.2">
      <c r="B2056" s="29" t="s">
        <v>2161</v>
      </c>
      <c r="C2056" s="29" t="s">
        <v>2160</v>
      </c>
      <c r="D2056" s="29">
        <v>29160086</v>
      </c>
      <c r="E2056" s="31">
        <v>5.8249979019165004</v>
      </c>
    </row>
    <row r="2057" spans="2:5" x14ac:dyDescent="0.2">
      <c r="B2057" s="29" t="s">
        <v>2159</v>
      </c>
      <c r="C2057" s="29" t="s">
        <v>2158</v>
      </c>
      <c r="D2057" s="29">
        <v>29046472</v>
      </c>
      <c r="E2057" s="31">
        <v>0.27945321798324602</v>
      </c>
    </row>
    <row r="2058" spans="2:5" x14ac:dyDescent="0.2">
      <c r="B2058" s="29" t="s">
        <v>2157</v>
      </c>
      <c r="C2058" s="29" t="s">
        <v>2156</v>
      </c>
      <c r="D2058" s="29">
        <v>28958678</v>
      </c>
      <c r="E2058" s="31">
        <v>3.1498999595642099</v>
      </c>
    </row>
    <row r="2059" spans="2:5" x14ac:dyDescent="0.2">
      <c r="B2059" s="29" t="s">
        <v>2155</v>
      </c>
      <c r="C2059" s="29" t="s">
        <v>2154</v>
      </c>
      <c r="D2059" s="29">
        <v>28869106</v>
      </c>
      <c r="E2059" s="31">
        <v>8.5031585693359393</v>
      </c>
    </row>
    <row r="2060" spans="2:5" x14ac:dyDescent="0.2">
      <c r="B2060" s="29" t="s">
        <v>2153</v>
      </c>
      <c r="C2060" s="29" t="s">
        <v>2152</v>
      </c>
      <c r="D2060" s="29">
        <v>28810382</v>
      </c>
      <c r="E2060" s="31">
        <v>2.1311523914337198</v>
      </c>
    </row>
    <row r="2061" spans="2:5" x14ac:dyDescent="0.2">
      <c r="B2061" s="29" t="s">
        <v>2151</v>
      </c>
      <c r="C2061" s="29" t="s">
        <v>2150</v>
      </c>
      <c r="D2061" s="29">
        <v>28796530</v>
      </c>
      <c r="E2061" s="31">
        <v>12.5459184646606</v>
      </c>
    </row>
    <row r="2062" spans="2:5" x14ac:dyDescent="0.2">
      <c r="B2062" s="29" t="s">
        <v>2149</v>
      </c>
      <c r="C2062" s="29" t="s">
        <v>2148</v>
      </c>
      <c r="D2062" s="29">
        <v>28681510</v>
      </c>
      <c r="E2062" s="31">
        <v>0.64151787757873502</v>
      </c>
    </row>
    <row r="2063" spans="2:5" x14ac:dyDescent="0.2">
      <c r="B2063" s="29" t="s">
        <v>2147</v>
      </c>
      <c r="C2063" s="29" t="s">
        <v>2146</v>
      </c>
      <c r="D2063" s="29">
        <v>28667132</v>
      </c>
      <c r="E2063" s="31">
        <v>1.3999999761581401</v>
      </c>
    </row>
    <row r="2064" spans="2:5" x14ac:dyDescent="0.2">
      <c r="B2064" s="29" t="s">
        <v>2145</v>
      </c>
      <c r="C2064" s="29" t="s">
        <v>2144</v>
      </c>
      <c r="D2064" s="29">
        <v>28596330</v>
      </c>
      <c r="E2064" s="31">
        <v>3.8436987400054901</v>
      </c>
    </row>
    <row r="2065" spans="2:5" x14ac:dyDescent="0.2">
      <c r="B2065" s="29" t="s">
        <v>2143</v>
      </c>
      <c r="C2065" s="29" t="s">
        <v>2142</v>
      </c>
      <c r="D2065" s="29">
        <v>28561710</v>
      </c>
      <c r="E2065" s="31">
        <v>0.43520098924636802</v>
      </c>
    </row>
    <row r="2066" spans="2:5" x14ac:dyDescent="0.2">
      <c r="B2066" s="29" t="s">
        <v>2141</v>
      </c>
      <c r="C2066" s="29" t="s">
        <v>2140</v>
      </c>
      <c r="D2066" s="29">
        <v>28543198</v>
      </c>
      <c r="E2066" s="31">
        <v>0.82869392633438099</v>
      </c>
    </row>
    <row r="2067" spans="2:5" x14ac:dyDescent="0.2">
      <c r="B2067" s="29" t="s">
        <v>2139</v>
      </c>
      <c r="C2067" s="29" t="s">
        <v>2138</v>
      </c>
      <c r="D2067" s="29">
        <v>28475248</v>
      </c>
      <c r="E2067" s="31">
        <v>0.389310002326965</v>
      </c>
    </row>
    <row r="2068" spans="2:5" x14ac:dyDescent="0.2">
      <c r="B2068" s="29" t="s">
        <v>2137</v>
      </c>
      <c r="C2068" s="29" t="s">
        <v>2136</v>
      </c>
      <c r="D2068" s="29">
        <v>28373322</v>
      </c>
      <c r="E2068" s="31">
        <v>1.7471551895141599</v>
      </c>
    </row>
    <row r="2069" spans="2:5" x14ac:dyDescent="0.2">
      <c r="B2069" s="29" t="s">
        <v>2135</v>
      </c>
      <c r="C2069" s="29" t="s">
        <v>2134</v>
      </c>
      <c r="D2069" s="29">
        <v>28272416</v>
      </c>
      <c r="E2069" s="31">
        <v>2.20610451698303</v>
      </c>
    </row>
    <row r="2070" spans="2:5" x14ac:dyDescent="0.2">
      <c r="B2070" s="29" t="s">
        <v>2133</v>
      </c>
      <c r="C2070" s="29" t="s">
        <v>2132</v>
      </c>
      <c r="D2070" s="29">
        <v>28172072</v>
      </c>
      <c r="E2070" s="31">
        <v>5.2124700546264604</v>
      </c>
    </row>
    <row r="2071" spans="2:5" x14ac:dyDescent="0.2">
      <c r="B2071" s="29" t="s">
        <v>2131</v>
      </c>
      <c r="C2071" s="29" t="s">
        <v>2130</v>
      </c>
      <c r="D2071" s="29">
        <v>28049774</v>
      </c>
      <c r="E2071" s="31">
        <v>0.17143025994300801</v>
      </c>
    </row>
    <row r="2072" spans="2:5" x14ac:dyDescent="0.2">
      <c r="B2072" s="29" t="s">
        <v>2129</v>
      </c>
      <c r="C2072" s="29" t="s">
        <v>2128</v>
      </c>
      <c r="D2072" s="29">
        <v>28046264</v>
      </c>
      <c r="E2072" s="31">
        <v>0.41999998688697798</v>
      </c>
    </row>
    <row r="2073" spans="2:5" x14ac:dyDescent="0.2">
      <c r="B2073" s="29" t="s">
        <v>2127</v>
      </c>
      <c r="C2073" s="29" t="s">
        <v>2126</v>
      </c>
      <c r="D2073" s="29">
        <v>28017240</v>
      </c>
      <c r="E2073" s="31">
        <v>0.30361899733543402</v>
      </c>
    </row>
    <row r="2074" spans="2:5" x14ac:dyDescent="0.2">
      <c r="B2074" s="29" t="s">
        <v>2125</v>
      </c>
      <c r="C2074" s="29" t="s">
        <v>2124</v>
      </c>
      <c r="D2074" s="29">
        <v>27947518</v>
      </c>
      <c r="E2074" s="31">
        <v>20.0862007141113</v>
      </c>
    </row>
    <row r="2075" spans="2:5" x14ac:dyDescent="0.2">
      <c r="B2075" s="29" t="s">
        <v>2123</v>
      </c>
      <c r="C2075" s="29" t="s">
        <v>2122</v>
      </c>
      <c r="D2075" s="29">
        <v>27917942</v>
      </c>
      <c r="E2075" s="31">
        <v>2.0303030014038099</v>
      </c>
    </row>
    <row r="2076" spans="2:5" x14ac:dyDescent="0.2">
      <c r="B2076" s="29" t="s">
        <v>2121</v>
      </c>
      <c r="C2076" s="29" t="s">
        <v>2120</v>
      </c>
      <c r="D2076" s="29">
        <v>27893026</v>
      </c>
      <c r="E2076" s="31">
        <v>8.2999996840953799E-2</v>
      </c>
    </row>
    <row r="2077" spans="2:5" x14ac:dyDescent="0.2">
      <c r="B2077" s="29" t="s">
        <v>2119</v>
      </c>
      <c r="C2077" s="29" t="s">
        <v>2118</v>
      </c>
      <c r="D2077" s="29">
        <v>27891348</v>
      </c>
      <c r="E2077" s="31">
        <v>5.222412109375</v>
      </c>
    </row>
    <row r="2078" spans="2:5" x14ac:dyDescent="0.2">
      <c r="B2078" s="29" t="s">
        <v>2117</v>
      </c>
      <c r="C2078" s="29" t="s">
        <v>2116</v>
      </c>
      <c r="D2078" s="29">
        <v>27814826</v>
      </c>
      <c r="E2078" s="31">
        <v>2.6356656551361102</v>
      </c>
    </row>
    <row r="2079" spans="2:5" x14ac:dyDescent="0.2">
      <c r="B2079" s="29" t="s">
        <v>2115</v>
      </c>
      <c r="C2079" s="29" t="s">
        <v>2114</v>
      </c>
      <c r="D2079" s="29">
        <v>27777778</v>
      </c>
      <c r="E2079" s="31">
        <v>796.91516113281295</v>
      </c>
    </row>
    <row r="2080" spans="2:5" x14ac:dyDescent="0.2">
      <c r="B2080" s="29" t="s">
        <v>2113</v>
      </c>
      <c r="C2080" s="29" t="s">
        <v>2112</v>
      </c>
      <c r="D2080" s="29">
        <v>27757072</v>
      </c>
      <c r="E2080" s="31">
        <v>6.2267222404479998</v>
      </c>
    </row>
    <row r="2081" spans="2:5" x14ac:dyDescent="0.2">
      <c r="B2081" s="29" t="s">
        <v>177</v>
      </c>
      <c r="C2081" s="29" t="s">
        <v>2111</v>
      </c>
      <c r="D2081" s="29">
        <v>27738442</v>
      </c>
      <c r="E2081" s="31">
        <v>4.75</v>
      </c>
    </row>
    <row r="2082" spans="2:5" x14ac:dyDescent="0.2">
      <c r="B2082" s="29" t="s">
        <v>2110</v>
      </c>
      <c r="C2082" s="29" t="s">
        <v>2109</v>
      </c>
      <c r="D2082" s="29">
        <v>27689554</v>
      </c>
      <c r="E2082" s="31">
        <v>7.9938108101487194E-3</v>
      </c>
    </row>
    <row r="2083" spans="2:5" x14ac:dyDescent="0.2">
      <c r="B2083" s="29" t="s">
        <v>2108</v>
      </c>
      <c r="C2083" s="29" t="s">
        <v>2107</v>
      </c>
      <c r="D2083" s="29">
        <v>27657754</v>
      </c>
      <c r="E2083" s="31">
        <v>1.3999999761581401</v>
      </c>
    </row>
    <row r="2084" spans="2:5" x14ac:dyDescent="0.2">
      <c r="B2084" s="29" t="s">
        <v>2106</v>
      </c>
      <c r="C2084" s="29" t="s">
        <v>2105</v>
      </c>
      <c r="D2084" s="29">
        <v>27602484</v>
      </c>
      <c r="E2084" s="31">
        <v>1.0099999904632599</v>
      </c>
    </row>
    <row r="2085" spans="2:5" x14ac:dyDescent="0.2">
      <c r="B2085" s="29" t="s">
        <v>2104</v>
      </c>
      <c r="C2085" s="29" t="s">
        <v>2103</v>
      </c>
      <c r="D2085" s="29">
        <v>27569100</v>
      </c>
      <c r="E2085" s="31">
        <v>0.389310002326965</v>
      </c>
    </row>
    <row r="2086" spans="2:5" x14ac:dyDescent="0.2">
      <c r="B2086" s="29" t="s">
        <v>2102</v>
      </c>
      <c r="C2086" s="29" t="s">
        <v>2101</v>
      </c>
      <c r="D2086" s="29">
        <v>27567900</v>
      </c>
      <c r="E2086" s="31">
        <v>0.178994730114937</v>
      </c>
    </row>
    <row r="2087" spans="2:5" x14ac:dyDescent="0.2">
      <c r="B2087" s="29" t="s">
        <v>2100</v>
      </c>
      <c r="C2087" s="29" t="s">
        <v>2099</v>
      </c>
      <c r="D2087" s="29">
        <v>27415126</v>
      </c>
      <c r="E2087" s="31">
        <v>0.32437500357627902</v>
      </c>
    </row>
    <row r="2088" spans="2:5" x14ac:dyDescent="0.2">
      <c r="B2088" s="29" t="s">
        <v>2098</v>
      </c>
      <c r="C2088" s="29" t="s">
        <v>2097</v>
      </c>
      <c r="D2088" s="29">
        <v>27375448</v>
      </c>
      <c r="E2088" s="31">
        <v>0.18500000238418601</v>
      </c>
    </row>
    <row r="2089" spans="2:5" x14ac:dyDescent="0.2">
      <c r="B2089" s="29" t="s">
        <v>2096</v>
      </c>
      <c r="C2089" s="29" t="s">
        <v>2095</v>
      </c>
      <c r="D2089" s="29">
        <v>27180732</v>
      </c>
      <c r="E2089" s="31">
        <v>1.7000070810318</v>
      </c>
    </row>
    <row r="2090" spans="2:5" x14ac:dyDescent="0.2">
      <c r="B2090" s="29" t="s">
        <v>2094</v>
      </c>
      <c r="C2090" s="29" t="s">
        <v>2093</v>
      </c>
      <c r="D2090" s="29">
        <v>27174540</v>
      </c>
      <c r="E2090" s="31">
        <v>2.9117949008941699</v>
      </c>
    </row>
    <row r="2091" spans="2:5" x14ac:dyDescent="0.2">
      <c r="B2091" s="29" t="s">
        <v>2092</v>
      </c>
      <c r="C2091" s="29" t="s">
        <v>2091</v>
      </c>
      <c r="D2091" s="29">
        <v>27104466</v>
      </c>
      <c r="E2091" s="31">
        <v>6.02321434020996</v>
      </c>
    </row>
    <row r="2092" spans="2:5" x14ac:dyDescent="0.2">
      <c r="B2092" s="29" t="s">
        <v>2090</v>
      </c>
      <c r="C2092" s="29" t="s">
        <v>2089</v>
      </c>
      <c r="D2092" s="29">
        <v>27093158</v>
      </c>
      <c r="E2092" s="31">
        <v>19.126600265502901</v>
      </c>
    </row>
    <row r="2093" spans="2:5" x14ac:dyDescent="0.2">
      <c r="B2093" s="29" t="s">
        <v>2088</v>
      </c>
      <c r="C2093" s="29" t="s">
        <v>2087</v>
      </c>
      <c r="D2093" s="29">
        <v>27089062</v>
      </c>
      <c r="E2093" s="31">
        <v>2.3828434944152801</v>
      </c>
    </row>
    <row r="2094" spans="2:5" x14ac:dyDescent="0.2">
      <c r="B2094" s="29" t="s">
        <v>2086</v>
      </c>
      <c r="C2094" s="29" t="s">
        <v>2085</v>
      </c>
      <c r="D2094" s="29">
        <v>27081580</v>
      </c>
      <c r="E2094" s="31">
        <v>0.56999999284744296</v>
      </c>
    </row>
    <row r="2095" spans="2:5" x14ac:dyDescent="0.2">
      <c r="B2095" s="29" t="s">
        <v>2084</v>
      </c>
      <c r="C2095" s="29" t="s">
        <v>2083</v>
      </c>
      <c r="D2095" s="29">
        <v>27032866</v>
      </c>
      <c r="E2095" s="31">
        <v>13.5623512268066</v>
      </c>
    </row>
    <row r="2096" spans="2:5" x14ac:dyDescent="0.2">
      <c r="B2096" s="29" t="s">
        <v>2082</v>
      </c>
      <c r="C2096" s="29" t="s">
        <v>2081</v>
      </c>
      <c r="D2096" s="29">
        <v>26889604</v>
      </c>
      <c r="E2096" s="31">
        <v>3.9000000953674299</v>
      </c>
    </row>
    <row r="2097" spans="2:5" x14ac:dyDescent="0.2">
      <c r="B2097" s="29" t="s">
        <v>2080</v>
      </c>
      <c r="C2097" s="29" t="s">
        <v>2079</v>
      </c>
      <c r="D2097" s="29">
        <v>26788318</v>
      </c>
      <c r="E2097" s="31">
        <v>0.41999998688697798</v>
      </c>
    </row>
    <row r="2098" spans="2:5" x14ac:dyDescent="0.2">
      <c r="B2098" s="29" t="s">
        <v>2078</v>
      </c>
      <c r="C2098" s="29" t="s">
        <v>2077</v>
      </c>
      <c r="D2098" s="29">
        <v>26768076</v>
      </c>
      <c r="E2098" s="31">
        <v>0.67511361837387096</v>
      </c>
    </row>
    <row r="2099" spans="2:5" x14ac:dyDescent="0.2">
      <c r="B2099" s="29" t="s">
        <v>2076</v>
      </c>
      <c r="C2099" s="29" t="s">
        <v>2075</v>
      </c>
      <c r="D2099" s="29">
        <v>26752182</v>
      </c>
      <c r="E2099" s="31">
        <v>2.3232724666595499</v>
      </c>
    </row>
    <row r="2100" spans="2:5" x14ac:dyDescent="0.2">
      <c r="B2100" s="29" t="s">
        <v>2074</v>
      </c>
      <c r="C2100" s="29" t="s">
        <v>2073</v>
      </c>
      <c r="D2100" s="29">
        <v>26661464</v>
      </c>
      <c r="E2100" s="31">
        <v>6.1711959540843998E-2</v>
      </c>
    </row>
    <row r="2101" spans="2:5" x14ac:dyDescent="0.2">
      <c r="B2101" s="29" t="s">
        <v>2072</v>
      </c>
      <c r="C2101" s="29" t="s">
        <v>2071</v>
      </c>
      <c r="D2101" s="29">
        <v>26533720</v>
      </c>
      <c r="E2101" s="31">
        <v>0.40559998154640198</v>
      </c>
    </row>
    <row r="2102" spans="2:5" x14ac:dyDescent="0.2">
      <c r="B2102" s="29" t="s">
        <v>2070</v>
      </c>
      <c r="C2102" s="29" t="s">
        <v>2069</v>
      </c>
      <c r="D2102" s="29">
        <v>26389500</v>
      </c>
      <c r="E2102" s="31">
        <v>29.899999618530298</v>
      </c>
    </row>
    <row r="2103" spans="2:5" x14ac:dyDescent="0.2">
      <c r="B2103" s="29" t="s">
        <v>2068</v>
      </c>
      <c r="C2103" s="29" t="s">
        <v>2067</v>
      </c>
      <c r="D2103" s="29">
        <v>26275854</v>
      </c>
      <c r="E2103" s="31">
        <v>8.2416854798793807E-2</v>
      </c>
    </row>
    <row r="2104" spans="2:5" x14ac:dyDescent="0.2">
      <c r="B2104" s="29" t="s">
        <v>2066</v>
      </c>
      <c r="C2104" s="29" t="s">
        <v>2065</v>
      </c>
      <c r="D2104" s="29">
        <v>26238218</v>
      </c>
      <c r="E2104" s="31">
        <v>6.6985644400119795E-2</v>
      </c>
    </row>
    <row r="2105" spans="2:5" x14ac:dyDescent="0.2">
      <c r="B2105" s="29" t="s">
        <v>2064</v>
      </c>
      <c r="C2105" s="29" t="s">
        <v>2063</v>
      </c>
      <c r="D2105" s="29">
        <v>26201746</v>
      </c>
      <c r="E2105" s="31">
        <v>2.8970000743865998</v>
      </c>
    </row>
    <row r="2106" spans="2:5" x14ac:dyDescent="0.2">
      <c r="B2106" s="29" t="s">
        <v>2062</v>
      </c>
      <c r="C2106" s="29" t="s">
        <v>2061</v>
      </c>
      <c r="D2106" s="29">
        <v>26183128</v>
      </c>
      <c r="E2106" s="31">
        <v>2.0201001167297399</v>
      </c>
    </row>
    <row r="2107" spans="2:5" x14ac:dyDescent="0.2">
      <c r="B2107" s="29" t="s">
        <v>179</v>
      </c>
      <c r="C2107" s="29" t="s">
        <v>2060</v>
      </c>
      <c r="D2107" s="29">
        <v>26128130</v>
      </c>
      <c r="E2107" s="31">
        <v>1.53999996185303</v>
      </c>
    </row>
    <row r="2108" spans="2:5" x14ac:dyDescent="0.2">
      <c r="B2108" s="29" t="s">
        <v>2059</v>
      </c>
      <c r="C2108" s="29" t="s">
        <v>2058</v>
      </c>
      <c r="D2108" s="29">
        <v>26121908</v>
      </c>
      <c r="E2108" s="31">
        <v>4.5620164871215803</v>
      </c>
    </row>
    <row r="2109" spans="2:5" x14ac:dyDescent="0.2">
      <c r="B2109" s="29" t="s">
        <v>2057</v>
      </c>
      <c r="C2109" s="29" t="s">
        <v>2056</v>
      </c>
      <c r="D2109" s="29">
        <v>26110230</v>
      </c>
      <c r="E2109" s="31">
        <v>0.84900003671646096</v>
      </c>
    </row>
    <row r="2110" spans="2:5" x14ac:dyDescent="0.2">
      <c r="B2110" s="29" t="s">
        <v>2055</v>
      </c>
      <c r="C2110" s="29" t="s">
        <v>2054</v>
      </c>
      <c r="D2110" s="29">
        <v>26062484</v>
      </c>
      <c r="E2110" s="31">
        <v>0.73590582609176602</v>
      </c>
    </row>
    <row r="2111" spans="2:5" x14ac:dyDescent="0.2">
      <c r="B2111" s="29" t="s">
        <v>2053</v>
      </c>
      <c r="C2111" s="29" t="s">
        <v>2052</v>
      </c>
      <c r="D2111" s="29">
        <v>26046056</v>
      </c>
      <c r="E2111" s="31">
        <v>3.14384865760803</v>
      </c>
    </row>
    <row r="2112" spans="2:5" x14ac:dyDescent="0.2">
      <c r="B2112" s="29" t="s">
        <v>2051</v>
      </c>
      <c r="C2112" s="29" t="s">
        <v>2050</v>
      </c>
      <c r="D2112" s="29">
        <v>26022580</v>
      </c>
      <c r="E2112" s="31">
        <v>0.75249999761581399</v>
      </c>
    </row>
    <row r="2113" spans="2:5" x14ac:dyDescent="0.2">
      <c r="B2113" s="29" t="s">
        <v>2049</v>
      </c>
      <c r="C2113" s="29" t="s">
        <v>2048</v>
      </c>
      <c r="D2113" s="29">
        <v>26015268</v>
      </c>
      <c r="E2113" s="31">
        <v>0.94989997148513805</v>
      </c>
    </row>
    <row r="2114" spans="2:5" x14ac:dyDescent="0.2">
      <c r="B2114" s="29" t="s">
        <v>2047</v>
      </c>
      <c r="C2114" s="29" t="s">
        <v>2046</v>
      </c>
      <c r="D2114" s="29">
        <v>26000000</v>
      </c>
      <c r="E2114" s="31">
        <v>0.64999997615814198</v>
      </c>
    </row>
    <row r="2115" spans="2:5" x14ac:dyDescent="0.2">
      <c r="B2115" s="29" t="s">
        <v>2045</v>
      </c>
      <c r="C2115" s="29" t="s">
        <v>2044</v>
      </c>
      <c r="D2115" s="29">
        <v>25866350</v>
      </c>
      <c r="E2115" s="31">
        <v>0.116717614233494</v>
      </c>
    </row>
    <row r="2116" spans="2:5" x14ac:dyDescent="0.2">
      <c r="B2116" s="29" t="s">
        <v>2043</v>
      </c>
      <c r="C2116" s="29" t="s">
        <v>2042</v>
      </c>
      <c r="D2116" s="29">
        <v>25842668</v>
      </c>
      <c r="E2116" s="31">
        <v>3.73323750495911</v>
      </c>
    </row>
    <row r="2117" spans="2:5" x14ac:dyDescent="0.2">
      <c r="B2117" s="29" t="s">
        <v>2041</v>
      </c>
      <c r="C2117" s="29" t="s">
        <v>2040</v>
      </c>
      <c r="D2117" s="29">
        <v>25837466</v>
      </c>
      <c r="E2117" s="31">
        <v>0.60792219638824496</v>
      </c>
    </row>
    <row r="2118" spans="2:5" x14ac:dyDescent="0.2">
      <c r="B2118" s="29" t="s">
        <v>2039</v>
      </c>
      <c r="C2118" s="29" t="s">
        <v>2038</v>
      </c>
      <c r="D2118" s="29">
        <v>25837322</v>
      </c>
      <c r="E2118" s="31">
        <v>2.5099999904632599</v>
      </c>
    </row>
    <row r="2119" spans="2:5" x14ac:dyDescent="0.2">
      <c r="B2119" s="29" t="s">
        <v>2037</v>
      </c>
      <c r="C2119" s="29" t="s">
        <v>2036</v>
      </c>
      <c r="D2119" s="29">
        <v>25831726</v>
      </c>
      <c r="E2119" s="31">
        <v>2.5684673786163299</v>
      </c>
    </row>
    <row r="2120" spans="2:5" x14ac:dyDescent="0.2">
      <c r="B2120" s="29" t="s">
        <v>2035</v>
      </c>
      <c r="C2120" s="29" t="s">
        <v>2034</v>
      </c>
      <c r="D2120" s="29">
        <v>25697248</v>
      </c>
      <c r="E2120" s="31">
        <v>4.1846251487731898</v>
      </c>
    </row>
    <row r="2121" spans="2:5" x14ac:dyDescent="0.2">
      <c r="B2121" s="29" t="s">
        <v>2033</v>
      </c>
      <c r="C2121" s="29" t="s">
        <v>2032</v>
      </c>
      <c r="D2121" s="29">
        <v>25688984</v>
      </c>
      <c r="E2121" s="31">
        <v>1.7376849651336701</v>
      </c>
    </row>
    <row r="2122" spans="2:5" x14ac:dyDescent="0.2">
      <c r="B2122" s="29" t="s">
        <v>2031</v>
      </c>
      <c r="C2122" s="29" t="s">
        <v>2030</v>
      </c>
      <c r="D2122" s="29">
        <v>25638366</v>
      </c>
      <c r="E2122" s="31">
        <v>2.2496488094329798</v>
      </c>
    </row>
    <row r="2123" spans="2:5" x14ac:dyDescent="0.2">
      <c r="B2123" s="29" t="s">
        <v>2029</v>
      </c>
      <c r="C2123" s="29" t="s">
        <v>2028</v>
      </c>
      <c r="D2123" s="29">
        <v>25621996</v>
      </c>
      <c r="E2123" s="31">
        <v>1.8858711719512899</v>
      </c>
    </row>
    <row r="2124" spans="2:5" x14ac:dyDescent="0.2">
      <c r="B2124" s="29" t="s">
        <v>2027</v>
      </c>
      <c r="C2124" s="29" t="s">
        <v>2026</v>
      </c>
      <c r="D2124" s="29">
        <v>25565410</v>
      </c>
      <c r="E2124" s="31">
        <v>4.1500000953674299</v>
      </c>
    </row>
    <row r="2125" spans="2:5" x14ac:dyDescent="0.2">
      <c r="B2125" s="29" t="s">
        <v>2025</v>
      </c>
      <c r="C2125" s="29" t="s">
        <v>2024</v>
      </c>
      <c r="D2125" s="29">
        <v>25556724</v>
      </c>
      <c r="E2125" s="31">
        <v>2.1390855312347399</v>
      </c>
    </row>
    <row r="2126" spans="2:5" x14ac:dyDescent="0.2">
      <c r="B2126" s="29" t="s">
        <v>2023</v>
      </c>
      <c r="C2126" s="29" t="s">
        <v>2022</v>
      </c>
      <c r="D2126" s="29">
        <v>25528822</v>
      </c>
      <c r="E2126" s="31">
        <v>4.7466001510620099</v>
      </c>
    </row>
    <row r="2127" spans="2:5" x14ac:dyDescent="0.2">
      <c r="B2127" s="29" t="s">
        <v>2021</v>
      </c>
      <c r="C2127" s="29" t="s">
        <v>2020</v>
      </c>
      <c r="D2127" s="29">
        <v>25469906</v>
      </c>
      <c r="E2127" s="31">
        <v>4.1706498712301303E-2</v>
      </c>
    </row>
    <row r="2128" spans="2:5" x14ac:dyDescent="0.2">
      <c r="B2128" s="29" t="s">
        <v>2019</v>
      </c>
      <c r="C2128" s="29" t="s">
        <v>2018</v>
      </c>
      <c r="D2128" s="29">
        <v>25419312</v>
      </c>
      <c r="E2128" s="31">
        <v>7.09688472747803</v>
      </c>
    </row>
    <row r="2129" spans="2:5" x14ac:dyDescent="0.2">
      <c r="B2129" s="29" t="s">
        <v>2017</v>
      </c>
      <c r="C2129" s="29" t="s">
        <v>2016</v>
      </c>
      <c r="D2129" s="29">
        <v>25410140</v>
      </c>
      <c r="E2129" s="31">
        <v>1.05174732208252</v>
      </c>
    </row>
    <row r="2130" spans="2:5" x14ac:dyDescent="0.2">
      <c r="B2130" s="29" t="s">
        <v>2015</v>
      </c>
      <c r="C2130" s="29" t="s">
        <v>2014</v>
      </c>
      <c r="D2130" s="29">
        <v>25409760</v>
      </c>
      <c r="E2130" s="31">
        <v>2.4540443420410201</v>
      </c>
    </row>
    <row r="2131" spans="2:5" x14ac:dyDescent="0.2">
      <c r="B2131" s="29" t="s">
        <v>2013</v>
      </c>
      <c r="C2131" s="29" t="s">
        <v>2012</v>
      </c>
      <c r="D2131" s="29">
        <v>25373728</v>
      </c>
      <c r="E2131" s="31">
        <v>2.7720475569367398E-2</v>
      </c>
    </row>
    <row r="2132" spans="2:5" x14ac:dyDescent="0.2">
      <c r="B2132" s="29" t="s">
        <v>2011</v>
      </c>
      <c r="C2132" s="29" t="s">
        <v>2010</v>
      </c>
      <c r="D2132" s="29">
        <v>25360954</v>
      </c>
      <c r="E2132" s="31">
        <v>8.3703660964965803</v>
      </c>
    </row>
    <row r="2133" spans="2:5" x14ac:dyDescent="0.2">
      <c r="B2133" s="29" t="s">
        <v>2009</v>
      </c>
      <c r="C2133" s="29" t="s">
        <v>2008</v>
      </c>
      <c r="D2133" s="29">
        <v>25349456</v>
      </c>
      <c r="E2133" s="31">
        <v>0.55000001192092896</v>
      </c>
    </row>
    <row r="2134" spans="2:5" x14ac:dyDescent="0.2">
      <c r="B2134" s="29" t="s">
        <v>2007</v>
      </c>
      <c r="C2134" s="29" t="s">
        <v>2006</v>
      </c>
      <c r="D2134" s="29">
        <v>25348162</v>
      </c>
      <c r="E2134" s="31">
        <v>12.4976406097412</v>
      </c>
    </row>
    <row r="2135" spans="2:5" x14ac:dyDescent="0.2">
      <c r="B2135" s="29" t="s">
        <v>2005</v>
      </c>
      <c r="C2135" s="29" t="s">
        <v>2004</v>
      </c>
      <c r="D2135" s="29">
        <v>25332246</v>
      </c>
      <c r="E2135" s="31">
        <v>0.115000002086163</v>
      </c>
    </row>
    <row r="2136" spans="2:5" x14ac:dyDescent="0.2">
      <c r="B2136" s="29" t="s">
        <v>2003</v>
      </c>
      <c r="C2136" s="29" t="s">
        <v>2002</v>
      </c>
      <c r="D2136" s="29">
        <v>25267260</v>
      </c>
      <c r="E2136" s="31">
        <v>0.14354789257049599</v>
      </c>
    </row>
    <row r="2137" spans="2:5" x14ac:dyDescent="0.2">
      <c r="B2137" s="29" t="s">
        <v>2001</v>
      </c>
      <c r="C2137" s="29" t="s">
        <v>2000</v>
      </c>
      <c r="D2137" s="29">
        <v>25144238</v>
      </c>
      <c r="E2137" s="31">
        <v>0.230341762304306</v>
      </c>
    </row>
    <row r="2138" spans="2:5" x14ac:dyDescent="0.2">
      <c r="B2138" s="29" t="s">
        <v>1999</v>
      </c>
      <c r="C2138" s="29" t="s">
        <v>1998</v>
      </c>
      <c r="D2138" s="29">
        <v>25106314</v>
      </c>
      <c r="E2138" s="31">
        <v>9.7226426005363506E-2</v>
      </c>
    </row>
    <row r="2139" spans="2:5" x14ac:dyDescent="0.2">
      <c r="B2139" s="29" t="s">
        <v>1997</v>
      </c>
      <c r="C2139" s="29" t="s">
        <v>1996</v>
      </c>
      <c r="D2139" s="29">
        <v>25090124</v>
      </c>
      <c r="E2139" s="31">
        <v>4.1759066283702899E-2</v>
      </c>
    </row>
    <row r="2140" spans="2:5" x14ac:dyDescent="0.2">
      <c r="B2140" s="29" t="s">
        <v>1995</v>
      </c>
      <c r="C2140" s="29" t="s">
        <v>1994</v>
      </c>
      <c r="D2140" s="29">
        <v>25070756</v>
      </c>
      <c r="E2140" s="31">
        <v>5.1931719779968297</v>
      </c>
    </row>
    <row r="2141" spans="2:5" x14ac:dyDescent="0.2">
      <c r="B2141" s="29" t="s">
        <v>1993</v>
      </c>
      <c r="C2141" s="29" t="s">
        <v>1992</v>
      </c>
      <c r="D2141" s="29">
        <v>25047246</v>
      </c>
      <c r="E2141" s="31">
        <v>0.20776669681072199</v>
      </c>
    </row>
    <row r="2142" spans="2:5" x14ac:dyDescent="0.2">
      <c r="B2142" s="29" t="s">
        <v>1991</v>
      </c>
      <c r="C2142" s="29" t="s">
        <v>1990</v>
      </c>
      <c r="D2142" s="29">
        <v>25038768</v>
      </c>
      <c r="E2142" s="31">
        <v>0.54553014039993297</v>
      </c>
    </row>
    <row r="2143" spans="2:5" x14ac:dyDescent="0.2">
      <c r="B2143" s="29" t="s">
        <v>1989</v>
      </c>
      <c r="C2143" s="29" t="s">
        <v>1988</v>
      </c>
      <c r="D2143" s="29">
        <v>24949384</v>
      </c>
      <c r="E2143" s="31">
        <v>3.0220609158277501E-2</v>
      </c>
    </row>
    <row r="2144" spans="2:5" x14ac:dyDescent="0.2">
      <c r="B2144" s="29" t="s">
        <v>1987</v>
      </c>
      <c r="C2144" s="29" t="s">
        <v>1986</v>
      </c>
      <c r="D2144" s="29">
        <v>24887980</v>
      </c>
      <c r="E2144" s="31">
        <v>5.4408259391784703</v>
      </c>
    </row>
    <row r="2145" spans="2:5" x14ac:dyDescent="0.2">
      <c r="B2145" s="29" t="s">
        <v>1985</v>
      </c>
      <c r="C2145" s="29" t="s">
        <v>1984</v>
      </c>
      <c r="D2145" s="29">
        <v>24882224</v>
      </c>
      <c r="E2145" s="31">
        <v>1.0941399335861199</v>
      </c>
    </row>
    <row r="2146" spans="2:5" x14ac:dyDescent="0.2">
      <c r="B2146" s="29" t="s">
        <v>1983</v>
      </c>
      <c r="C2146" s="29" t="s">
        <v>1982</v>
      </c>
      <c r="D2146" s="29">
        <v>24859570</v>
      </c>
      <c r="E2146" s="31">
        <v>0.45682248473167397</v>
      </c>
    </row>
    <row r="2147" spans="2:5" x14ac:dyDescent="0.2">
      <c r="B2147" s="29" t="s">
        <v>1981</v>
      </c>
      <c r="C2147" s="29" t="s">
        <v>1980</v>
      </c>
      <c r="D2147" s="29">
        <v>24833942</v>
      </c>
      <c r="E2147" s="31">
        <v>0.269999980926514</v>
      </c>
    </row>
    <row r="2148" spans="2:5" x14ac:dyDescent="0.2">
      <c r="B2148" s="29" t="s">
        <v>1979</v>
      </c>
      <c r="C2148" s="29" t="s">
        <v>1978</v>
      </c>
      <c r="D2148" s="29">
        <v>24823348</v>
      </c>
      <c r="E2148" s="31">
        <v>5.8379664421081499</v>
      </c>
    </row>
    <row r="2149" spans="2:5" x14ac:dyDescent="0.2">
      <c r="B2149" s="29" t="s">
        <v>1977</v>
      </c>
      <c r="C2149" s="29" t="s">
        <v>1976</v>
      </c>
      <c r="D2149" s="29">
        <v>24783746</v>
      </c>
      <c r="E2149" s="31">
        <v>5.3131437301635698</v>
      </c>
    </row>
    <row r="2150" spans="2:5" x14ac:dyDescent="0.2">
      <c r="B2150" s="29" t="s">
        <v>1975</v>
      </c>
      <c r="C2150" s="29" t="s">
        <v>1974</v>
      </c>
      <c r="D2150" s="29">
        <v>24673466</v>
      </c>
      <c r="E2150" s="31">
        <v>1.28999996185303</v>
      </c>
    </row>
    <row r="2151" spans="2:5" x14ac:dyDescent="0.2">
      <c r="B2151" s="29" t="s">
        <v>1973</v>
      </c>
      <c r="C2151" s="29" t="s">
        <v>1972</v>
      </c>
      <c r="D2151" s="29">
        <v>24519472</v>
      </c>
      <c r="E2151" s="31">
        <v>0.22547538578510301</v>
      </c>
    </row>
    <row r="2152" spans="2:5" x14ac:dyDescent="0.2">
      <c r="B2152" s="29" t="s">
        <v>1971</v>
      </c>
      <c r="C2152" s="29" t="s">
        <v>1970</v>
      </c>
      <c r="D2152" s="29">
        <v>24476146</v>
      </c>
      <c r="E2152" s="31">
        <v>1.2132801115512799E-2</v>
      </c>
    </row>
    <row r="2153" spans="2:5" x14ac:dyDescent="0.2">
      <c r="B2153" s="29" t="s">
        <v>204</v>
      </c>
      <c r="C2153" s="29" t="s">
        <v>1969</v>
      </c>
      <c r="D2153" s="29">
        <v>24358776</v>
      </c>
      <c r="E2153" s="31">
        <v>0.123000003397465</v>
      </c>
    </row>
    <row r="2154" spans="2:5" x14ac:dyDescent="0.2">
      <c r="B2154" s="29" t="s">
        <v>1968</v>
      </c>
      <c r="C2154" s="29" t="s">
        <v>1967</v>
      </c>
      <c r="D2154" s="29">
        <v>24175490</v>
      </c>
      <c r="E2154" s="31">
        <v>0.10000000149011599</v>
      </c>
    </row>
    <row r="2155" spans="2:5" x14ac:dyDescent="0.2">
      <c r="B2155" s="29" t="s">
        <v>1966</v>
      </c>
      <c r="C2155" s="29" t="s">
        <v>1965</v>
      </c>
      <c r="D2155" s="29">
        <v>24149130</v>
      </c>
      <c r="E2155" s="31">
        <v>2.5387868881225599</v>
      </c>
    </row>
    <row r="2156" spans="2:5" x14ac:dyDescent="0.2">
      <c r="B2156" s="29" t="s">
        <v>1964</v>
      </c>
      <c r="C2156" s="29" t="s">
        <v>1963</v>
      </c>
      <c r="D2156" s="29">
        <v>24081798</v>
      </c>
      <c r="E2156" s="31">
        <v>3.2253558635711701</v>
      </c>
    </row>
    <row r="2157" spans="2:5" x14ac:dyDescent="0.2">
      <c r="B2157" s="29" t="s">
        <v>1962</v>
      </c>
      <c r="C2157" s="29" t="s">
        <v>1961</v>
      </c>
      <c r="D2157" s="29">
        <v>23950538</v>
      </c>
      <c r="E2157" s="31">
        <v>0.94499295949935902</v>
      </c>
    </row>
    <row r="2158" spans="2:5" x14ac:dyDescent="0.2">
      <c r="B2158" s="29" t="s">
        <v>1960</v>
      </c>
      <c r="C2158" s="29" t="s">
        <v>1959</v>
      </c>
      <c r="D2158" s="29">
        <v>23924304</v>
      </c>
      <c r="E2158" s="31">
        <v>4.9611575901508297E-2</v>
      </c>
    </row>
    <row r="2159" spans="2:5" x14ac:dyDescent="0.2">
      <c r="B2159" s="29" t="s">
        <v>1958</v>
      </c>
      <c r="C2159" s="29" t="s">
        <v>1957</v>
      </c>
      <c r="D2159" s="29">
        <v>23916304</v>
      </c>
      <c r="E2159" s="31">
        <v>0.113745003938675</v>
      </c>
    </row>
    <row r="2160" spans="2:5" x14ac:dyDescent="0.2">
      <c r="B2160" s="29" t="s">
        <v>1956</v>
      </c>
      <c r="C2160" s="29" t="s">
        <v>1955</v>
      </c>
      <c r="D2160" s="29">
        <v>23912912</v>
      </c>
      <c r="E2160" s="31">
        <v>1.4099999666214</v>
      </c>
    </row>
    <row r="2161" spans="2:5" x14ac:dyDescent="0.2">
      <c r="B2161" s="29" t="s">
        <v>1954</v>
      </c>
      <c r="C2161" s="29" t="s">
        <v>1953</v>
      </c>
      <c r="D2161" s="29">
        <v>23873542</v>
      </c>
      <c r="E2161" s="31">
        <v>0.58089178800582897</v>
      </c>
    </row>
    <row r="2162" spans="2:5" x14ac:dyDescent="0.2">
      <c r="B2162" s="29" t="s">
        <v>1952</v>
      </c>
      <c r="C2162" s="29" t="s">
        <v>1951</v>
      </c>
      <c r="D2162" s="29">
        <v>23697892</v>
      </c>
      <c r="E2162" s="31">
        <v>2.3188021183013898</v>
      </c>
    </row>
    <row r="2163" spans="2:5" x14ac:dyDescent="0.2">
      <c r="B2163" s="29" t="s">
        <v>1950</v>
      </c>
      <c r="C2163" s="29" t="s">
        <v>1949</v>
      </c>
      <c r="D2163" s="29">
        <v>23548102</v>
      </c>
      <c r="E2163" s="31">
        <v>0.98670005798339799</v>
      </c>
    </row>
    <row r="2164" spans="2:5" x14ac:dyDescent="0.2">
      <c r="B2164" s="29" t="s">
        <v>1948</v>
      </c>
      <c r="C2164" s="29" t="s">
        <v>1947</v>
      </c>
      <c r="D2164" s="29">
        <v>23533200</v>
      </c>
      <c r="E2164" s="31">
        <v>0.21999999880790699</v>
      </c>
    </row>
    <row r="2165" spans="2:5" x14ac:dyDescent="0.2">
      <c r="B2165" s="29" t="s">
        <v>1946</v>
      </c>
      <c r="C2165" s="29" t="s">
        <v>1945</v>
      </c>
      <c r="D2165" s="29">
        <v>23513722</v>
      </c>
      <c r="E2165" s="31">
        <v>2.8399999141693102</v>
      </c>
    </row>
    <row r="2166" spans="2:5" x14ac:dyDescent="0.2">
      <c r="B2166" s="29" t="s">
        <v>1944</v>
      </c>
      <c r="C2166" s="29" t="s">
        <v>1943</v>
      </c>
      <c r="D2166" s="29">
        <v>23488224</v>
      </c>
      <c r="E2166" s="31">
        <v>1.5952121019363401</v>
      </c>
    </row>
    <row r="2167" spans="2:5" x14ac:dyDescent="0.2">
      <c r="B2167" s="29" t="s">
        <v>1942</v>
      </c>
      <c r="C2167" s="29" t="s">
        <v>1941</v>
      </c>
      <c r="D2167" s="29">
        <v>23447508</v>
      </c>
      <c r="E2167" s="31">
        <v>1.82999992370605</v>
      </c>
    </row>
    <row r="2168" spans="2:5" x14ac:dyDescent="0.2">
      <c r="B2168" s="29" t="s">
        <v>1940</v>
      </c>
      <c r="C2168" s="29" t="s">
        <v>1939</v>
      </c>
      <c r="D2168" s="29">
        <v>23415006</v>
      </c>
      <c r="E2168" s="31">
        <v>1.25436782836914</v>
      </c>
    </row>
    <row r="2169" spans="2:5" x14ac:dyDescent="0.2">
      <c r="B2169" s="29" t="s">
        <v>1938</v>
      </c>
      <c r="C2169" s="29" t="s">
        <v>1937</v>
      </c>
      <c r="D2169" s="29">
        <v>23333418</v>
      </c>
      <c r="E2169" s="31">
        <v>2.2434243932366399E-2</v>
      </c>
    </row>
    <row r="2170" spans="2:5" x14ac:dyDescent="0.2">
      <c r="B2170" s="29" t="s">
        <v>1936</v>
      </c>
      <c r="C2170" s="29" t="s">
        <v>1935</v>
      </c>
      <c r="D2170" s="29">
        <v>23227646</v>
      </c>
      <c r="E2170" s="31">
        <v>0.95507776737213101</v>
      </c>
    </row>
    <row r="2171" spans="2:5" x14ac:dyDescent="0.2">
      <c r="B2171" s="29" t="s">
        <v>1934</v>
      </c>
      <c r="C2171" s="29" t="s">
        <v>1933</v>
      </c>
      <c r="D2171" s="29">
        <v>23225650</v>
      </c>
      <c r="E2171" s="31">
        <v>1.7965990304946899</v>
      </c>
    </row>
    <row r="2172" spans="2:5" x14ac:dyDescent="0.2">
      <c r="B2172" s="29" t="s">
        <v>1932</v>
      </c>
      <c r="C2172" s="29" t="s">
        <v>1931</v>
      </c>
      <c r="D2172" s="29">
        <v>23165454</v>
      </c>
      <c r="E2172" s="31">
        <v>0.64041364192962602</v>
      </c>
    </row>
    <row r="2173" spans="2:5" x14ac:dyDescent="0.2">
      <c r="B2173" s="29" t="s">
        <v>1930</v>
      </c>
      <c r="C2173" s="29" t="s">
        <v>1929</v>
      </c>
      <c r="D2173" s="29">
        <v>23093938</v>
      </c>
      <c r="E2173" s="31">
        <v>1.8899999856948899</v>
      </c>
    </row>
    <row r="2174" spans="2:5" x14ac:dyDescent="0.2">
      <c r="B2174" s="29" t="s">
        <v>1928</v>
      </c>
      <c r="C2174" s="29" t="s">
        <v>1927</v>
      </c>
      <c r="D2174" s="29">
        <v>23014766</v>
      </c>
      <c r="E2174" s="31">
        <v>0.90102022886276201</v>
      </c>
    </row>
    <row r="2175" spans="2:5" x14ac:dyDescent="0.2">
      <c r="B2175" s="29" t="s">
        <v>1926</v>
      </c>
      <c r="C2175" s="29" t="s">
        <v>1925</v>
      </c>
      <c r="D2175" s="29">
        <v>23009358</v>
      </c>
      <c r="E2175" s="31">
        <v>1.5999999046325699</v>
      </c>
    </row>
    <row r="2176" spans="2:5" x14ac:dyDescent="0.2">
      <c r="B2176" s="29" t="s">
        <v>1924</v>
      </c>
      <c r="C2176" s="29" t="s">
        <v>1923</v>
      </c>
      <c r="D2176" s="29">
        <v>23004150</v>
      </c>
      <c r="E2176" s="31">
        <v>2.09128642082214</v>
      </c>
    </row>
    <row r="2177" spans="2:5" x14ac:dyDescent="0.2">
      <c r="B2177" s="29" t="s">
        <v>1922</v>
      </c>
      <c r="C2177" s="29" t="s">
        <v>1921</v>
      </c>
      <c r="D2177" s="29">
        <v>23000274</v>
      </c>
      <c r="E2177" s="31">
        <v>0.139003992080688</v>
      </c>
    </row>
    <row r="2178" spans="2:5" x14ac:dyDescent="0.2">
      <c r="B2178" s="29" t="s">
        <v>1920</v>
      </c>
      <c r="C2178" s="29" t="s">
        <v>1919</v>
      </c>
      <c r="D2178" s="29">
        <v>22994900</v>
      </c>
      <c r="E2178" s="31">
        <v>0.16221250593662301</v>
      </c>
    </row>
    <row r="2179" spans="2:5" x14ac:dyDescent="0.2">
      <c r="B2179" s="29" t="s">
        <v>1918</v>
      </c>
      <c r="C2179" s="29" t="s">
        <v>1917</v>
      </c>
      <c r="D2179" s="29">
        <v>22827504</v>
      </c>
      <c r="E2179" s="31">
        <v>8.6297057569026895E-3</v>
      </c>
    </row>
    <row r="2180" spans="2:5" x14ac:dyDescent="0.2">
      <c r="B2180" s="29" t="s">
        <v>1916</v>
      </c>
      <c r="C2180" s="29" t="s">
        <v>1915</v>
      </c>
      <c r="D2180" s="29">
        <v>22667988</v>
      </c>
      <c r="E2180" s="31">
        <v>1.1874023675918599</v>
      </c>
    </row>
    <row r="2181" spans="2:5" x14ac:dyDescent="0.2">
      <c r="B2181" s="29" t="s">
        <v>1914</v>
      </c>
      <c r="C2181" s="29" t="s">
        <v>1913</v>
      </c>
      <c r="D2181" s="29">
        <v>22627450</v>
      </c>
      <c r="E2181" s="31">
        <v>3.2000000476837198</v>
      </c>
    </row>
    <row r="2182" spans="2:5" x14ac:dyDescent="0.2">
      <c r="B2182" s="29" t="s">
        <v>1912</v>
      </c>
      <c r="C2182" s="29" t="s">
        <v>1911</v>
      </c>
      <c r="D2182" s="29">
        <v>22466600</v>
      </c>
      <c r="E2182" s="31">
        <v>2.75</v>
      </c>
    </row>
    <row r="2183" spans="2:5" x14ac:dyDescent="0.2">
      <c r="B2183" s="29" t="s">
        <v>1910</v>
      </c>
      <c r="C2183" s="29" t="s">
        <v>1909</v>
      </c>
      <c r="D2183" s="29">
        <v>22456348</v>
      </c>
      <c r="E2183" s="31">
        <v>0.204741016030312</v>
      </c>
    </row>
    <row r="2184" spans="2:5" x14ac:dyDescent="0.2">
      <c r="B2184" s="29" t="s">
        <v>1908</v>
      </c>
      <c r="C2184" s="29" t="s">
        <v>1907</v>
      </c>
      <c r="D2184" s="29">
        <v>22442592</v>
      </c>
      <c r="E2184" s="31">
        <v>5.1564402878284503E-2</v>
      </c>
    </row>
    <row r="2185" spans="2:5" x14ac:dyDescent="0.2">
      <c r="B2185" s="29" t="s">
        <v>1906</v>
      </c>
      <c r="C2185" s="29" t="s">
        <v>1905</v>
      </c>
      <c r="D2185" s="29">
        <v>22371460</v>
      </c>
      <c r="E2185" s="31">
        <v>1.01170742511749</v>
      </c>
    </row>
    <row r="2186" spans="2:5" x14ac:dyDescent="0.2">
      <c r="B2186" s="29" t="s">
        <v>1904</v>
      </c>
      <c r="C2186" s="29" t="s">
        <v>1903</v>
      </c>
      <c r="D2186" s="29">
        <v>22370134</v>
      </c>
      <c r="E2186" s="31">
        <v>0.780140221118927</v>
      </c>
    </row>
    <row r="2187" spans="2:5" x14ac:dyDescent="0.2">
      <c r="B2187" s="29" t="s">
        <v>1902</v>
      </c>
      <c r="C2187" s="29" t="s">
        <v>1901</v>
      </c>
      <c r="D2187" s="29">
        <v>22363606</v>
      </c>
      <c r="E2187" s="31">
        <v>0.63703846931457497</v>
      </c>
    </row>
    <row r="2188" spans="2:5" x14ac:dyDescent="0.2">
      <c r="B2188" s="29" t="s">
        <v>1900</v>
      </c>
      <c r="C2188" s="29" t="s">
        <v>1899</v>
      </c>
      <c r="D2188" s="29">
        <v>22216640</v>
      </c>
      <c r="E2188" s="31">
        <v>0.78127026557922397</v>
      </c>
    </row>
    <row r="2189" spans="2:5" x14ac:dyDescent="0.2">
      <c r="B2189" s="29" t="s">
        <v>1898</v>
      </c>
      <c r="C2189" s="29" t="s">
        <v>1897</v>
      </c>
      <c r="D2189" s="29">
        <v>22083730</v>
      </c>
      <c r="E2189" s="31">
        <v>0.36660024523735002</v>
      </c>
    </row>
    <row r="2190" spans="2:5" x14ac:dyDescent="0.2">
      <c r="B2190" s="29" t="s">
        <v>1896</v>
      </c>
      <c r="C2190" s="29" t="s">
        <v>1895</v>
      </c>
      <c r="D2190" s="29">
        <v>22044454</v>
      </c>
      <c r="E2190" s="31">
        <v>0.93000000715255704</v>
      </c>
    </row>
    <row r="2191" spans="2:5" x14ac:dyDescent="0.2">
      <c r="B2191" s="29" t="s">
        <v>1894</v>
      </c>
      <c r="C2191" s="29" t="s">
        <v>1893</v>
      </c>
      <c r="D2191" s="29">
        <v>21960914</v>
      </c>
      <c r="E2191" s="31">
        <v>5.8800001144409197</v>
      </c>
    </row>
    <row r="2192" spans="2:5" x14ac:dyDescent="0.2">
      <c r="B2192" s="29" t="s">
        <v>1892</v>
      </c>
      <c r="C2192" s="29" t="s">
        <v>1891</v>
      </c>
      <c r="D2192" s="29">
        <v>21890660</v>
      </c>
      <c r="E2192" s="31">
        <v>1.9081890583038299</v>
      </c>
    </row>
    <row r="2193" spans="2:5" x14ac:dyDescent="0.2">
      <c r="B2193" s="29" t="s">
        <v>1890</v>
      </c>
      <c r="C2193" s="29" t="s">
        <v>1889</v>
      </c>
      <c r="D2193" s="29">
        <v>21890214</v>
      </c>
      <c r="E2193" s="31">
        <v>0.68080741167068504</v>
      </c>
    </row>
    <row r="2194" spans="2:5" x14ac:dyDescent="0.2">
      <c r="B2194" s="29" t="s">
        <v>1888</v>
      </c>
      <c r="C2194" s="29" t="s">
        <v>1887</v>
      </c>
      <c r="D2194" s="29">
        <v>21874206</v>
      </c>
      <c r="E2194" s="31">
        <v>0.69999998807907104</v>
      </c>
    </row>
    <row r="2195" spans="2:5" x14ac:dyDescent="0.2">
      <c r="B2195" s="29" t="s">
        <v>1886</v>
      </c>
      <c r="C2195" s="29" t="s">
        <v>1885</v>
      </c>
      <c r="D2195" s="29">
        <v>21807858</v>
      </c>
      <c r="E2195" s="31">
        <v>0.41562679409980802</v>
      </c>
    </row>
    <row r="2196" spans="2:5" x14ac:dyDescent="0.2">
      <c r="B2196" s="29" t="s">
        <v>1884</v>
      </c>
      <c r="C2196" s="29" t="s">
        <v>1883</v>
      </c>
      <c r="D2196" s="29">
        <v>21775850</v>
      </c>
      <c r="E2196" s="31">
        <v>6.0224585533142099</v>
      </c>
    </row>
    <row r="2197" spans="2:5" x14ac:dyDescent="0.2">
      <c r="B2197" s="29" t="s">
        <v>1882</v>
      </c>
      <c r="C2197" s="29" t="s">
        <v>1881</v>
      </c>
      <c r="D2197" s="29">
        <v>21694832</v>
      </c>
      <c r="E2197" s="31">
        <v>4.6924853324890101</v>
      </c>
    </row>
    <row r="2198" spans="2:5" x14ac:dyDescent="0.2">
      <c r="B2198" s="29" t="s">
        <v>1880</v>
      </c>
      <c r="C2198" s="29" t="s">
        <v>1879</v>
      </c>
      <c r="D2198" s="29">
        <v>21648460</v>
      </c>
      <c r="E2198" s="31">
        <v>10.8242301940918</v>
      </c>
    </row>
    <row r="2199" spans="2:5" x14ac:dyDescent="0.2">
      <c r="B2199" s="29" t="s">
        <v>1878</v>
      </c>
      <c r="C2199" s="29" t="s">
        <v>1877</v>
      </c>
      <c r="D2199" s="29">
        <v>21531524</v>
      </c>
      <c r="E2199" s="31">
        <v>1.50646507740021</v>
      </c>
    </row>
    <row r="2200" spans="2:5" x14ac:dyDescent="0.2">
      <c r="B2200" s="29" t="s">
        <v>1876</v>
      </c>
      <c r="C2200" s="29" t="s">
        <v>1875</v>
      </c>
      <c r="D2200" s="29">
        <v>21460962</v>
      </c>
      <c r="E2200" s="31">
        <v>1.4700000286102299</v>
      </c>
    </row>
    <row r="2201" spans="2:5" x14ac:dyDescent="0.2">
      <c r="B2201" s="29" t="s">
        <v>1874</v>
      </c>
      <c r="C2201" s="29" t="s">
        <v>1873</v>
      </c>
      <c r="D2201" s="29">
        <v>21400308</v>
      </c>
      <c r="E2201" s="31">
        <v>0.73356473445892301</v>
      </c>
    </row>
    <row r="2202" spans="2:5" x14ac:dyDescent="0.2">
      <c r="B2202" s="29" t="s">
        <v>1872</v>
      </c>
      <c r="C2202" s="29" t="s">
        <v>1871</v>
      </c>
      <c r="D2202" s="29">
        <v>21330816</v>
      </c>
      <c r="E2202" s="31">
        <v>1.50646507740021</v>
      </c>
    </row>
    <row r="2203" spans="2:5" x14ac:dyDescent="0.2">
      <c r="B2203" s="29" t="s">
        <v>1870</v>
      </c>
      <c r="C2203" s="29" t="s">
        <v>1869</v>
      </c>
      <c r="D2203" s="29">
        <v>21288950</v>
      </c>
      <c r="E2203" s="31">
        <v>0.20853251218795801</v>
      </c>
    </row>
    <row r="2204" spans="2:5" x14ac:dyDescent="0.2">
      <c r="B2204" s="29" t="s">
        <v>1868</v>
      </c>
      <c r="C2204" s="29" t="s">
        <v>1867</v>
      </c>
      <c r="D2204" s="29">
        <v>21204200</v>
      </c>
      <c r="E2204" s="31">
        <v>22.6866550445557</v>
      </c>
    </row>
    <row r="2205" spans="2:5" x14ac:dyDescent="0.2">
      <c r="B2205" s="29" t="s">
        <v>1866</v>
      </c>
      <c r="C2205" s="29" t="s">
        <v>1865</v>
      </c>
      <c r="D2205" s="29">
        <v>21119258</v>
      </c>
      <c r="E2205" s="31">
        <v>0.28030788898468001</v>
      </c>
    </row>
    <row r="2206" spans="2:5" x14ac:dyDescent="0.2">
      <c r="B2206" s="29" t="s">
        <v>1864</v>
      </c>
      <c r="C2206" s="29" t="s">
        <v>1863</v>
      </c>
      <c r="D2206" s="29">
        <v>20999662</v>
      </c>
      <c r="E2206" s="31">
        <v>1.47686874866486</v>
      </c>
    </row>
    <row r="2207" spans="2:5" x14ac:dyDescent="0.2">
      <c r="B2207" s="29" t="s">
        <v>1862</v>
      </c>
      <c r="C2207" s="29" t="s">
        <v>1861</v>
      </c>
      <c r="D2207" s="29">
        <v>20994008</v>
      </c>
      <c r="E2207" s="31">
        <v>0.10000000149011599</v>
      </c>
    </row>
    <row r="2208" spans="2:5" x14ac:dyDescent="0.2">
      <c r="B2208" s="29" t="s">
        <v>1860</v>
      </c>
      <c r="C2208" s="29" t="s">
        <v>1859</v>
      </c>
      <c r="D2208" s="29">
        <v>20970428</v>
      </c>
      <c r="E2208" s="31">
        <v>0.86810660362243697</v>
      </c>
    </row>
    <row r="2209" spans="2:5" x14ac:dyDescent="0.2">
      <c r="B2209" s="29" t="s">
        <v>1858</v>
      </c>
      <c r="C2209" s="29" t="s">
        <v>1857</v>
      </c>
      <c r="D2209" s="29">
        <v>20948406</v>
      </c>
      <c r="E2209" s="31">
        <v>1.20656006038189E-2</v>
      </c>
    </row>
    <row r="2210" spans="2:5" x14ac:dyDescent="0.2">
      <c r="B2210" s="29" t="s">
        <v>1856</v>
      </c>
      <c r="C2210" s="29" t="s">
        <v>1855</v>
      </c>
      <c r="D2210" s="29">
        <v>20870134</v>
      </c>
      <c r="E2210" s="31">
        <v>2.1115190982818599</v>
      </c>
    </row>
    <row r="2211" spans="2:5" x14ac:dyDescent="0.2">
      <c r="B2211" s="29" t="s">
        <v>1854</v>
      </c>
      <c r="C2211" s="29" t="s">
        <v>1853</v>
      </c>
      <c r="D2211" s="29">
        <v>20816804</v>
      </c>
      <c r="E2211" s="31">
        <v>0.145150005817413</v>
      </c>
    </row>
    <row r="2212" spans="2:5" x14ac:dyDescent="0.2">
      <c r="B2212" s="29" t="s">
        <v>1852</v>
      </c>
      <c r="C2212" s="29" t="s">
        <v>1851</v>
      </c>
      <c r="D2212" s="29">
        <v>20791526</v>
      </c>
      <c r="E2212" s="31">
        <v>1.1760323047637899</v>
      </c>
    </row>
    <row r="2213" spans="2:5" x14ac:dyDescent="0.2">
      <c r="B2213" s="29" t="s">
        <v>1850</v>
      </c>
      <c r="C2213" s="29" t="s">
        <v>1849</v>
      </c>
      <c r="D2213" s="29">
        <v>20703120</v>
      </c>
      <c r="E2213" s="31">
        <v>2.1003322601318399</v>
      </c>
    </row>
    <row r="2214" spans="2:5" x14ac:dyDescent="0.2">
      <c r="B2214" s="29" t="s">
        <v>1848</v>
      </c>
      <c r="C2214" s="29" t="s">
        <v>1847</v>
      </c>
      <c r="D2214" s="29">
        <v>20613910</v>
      </c>
      <c r="E2214" s="31">
        <v>0.16867673397064201</v>
      </c>
    </row>
    <row r="2215" spans="2:5" x14ac:dyDescent="0.2">
      <c r="B2215" s="29" t="s">
        <v>1846</v>
      </c>
      <c r="C2215" s="29" t="s">
        <v>1845</v>
      </c>
      <c r="D2215" s="29">
        <v>20553008</v>
      </c>
      <c r="E2215" s="31">
        <v>2.19906996935606E-2</v>
      </c>
    </row>
    <row r="2216" spans="2:5" x14ac:dyDescent="0.2">
      <c r="B2216" s="29" t="s">
        <v>1844</v>
      </c>
      <c r="C2216" s="29" t="s">
        <v>1843</v>
      </c>
      <c r="D2216" s="29">
        <v>20325204</v>
      </c>
      <c r="E2216" s="31">
        <v>0.10199999809265101</v>
      </c>
    </row>
    <row r="2217" spans="2:5" x14ac:dyDescent="0.2">
      <c r="B2217" s="29" t="s">
        <v>1842</v>
      </c>
      <c r="C2217" s="29" t="s">
        <v>1841</v>
      </c>
      <c r="D2217" s="29">
        <v>20280930</v>
      </c>
      <c r="E2217" s="31">
        <v>0.99274051189422596</v>
      </c>
    </row>
    <row r="2218" spans="2:5" x14ac:dyDescent="0.2">
      <c r="B2218" s="29" t="s">
        <v>1840</v>
      </c>
      <c r="C2218" s="29" t="s">
        <v>1839</v>
      </c>
      <c r="D2218" s="29">
        <v>19958994</v>
      </c>
      <c r="E2218" s="31">
        <v>6.6730823516845703</v>
      </c>
    </row>
    <row r="2219" spans="2:5" x14ac:dyDescent="0.2">
      <c r="B2219" s="29" t="s">
        <v>1838</v>
      </c>
      <c r="C2219" s="29" t="s">
        <v>1837</v>
      </c>
      <c r="D2219" s="29">
        <v>19958144</v>
      </c>
      <c r="E2219" s="31">
        <v>22.2064094543457</v>
      </c>
    </row>
    <row r="2220" spans="2:5" x14ac:dyDescent="0.2">
      <c r="B2220" s="29" t="s">
        <v>1836</v>
      </c>
      <c r="C2220" s="29" t="s">
        <v>1835</v>
      </c>
      <c r="D2220" s="29">
        <v>19878276</v>
      </c>
      <c r="E2220" s="31">
        <v>3.6069191992282902E-2</v>
      </c>
    </row>
    <row r="2221" spans="2:5" x14ac:dyDescent="0.2">
      <c r="B2221" s="29" t="s">
        <v>1834</v>
      </c>
      <c r="C2221" s="29" t="s">
        <v>1833</v>
      </c>
      <c r="D2221" s="29">
        <v>19872162</v>
      </c>
      <c r="E2221" s="31">
        <v>4.7600002288818404</v>
      </c>
    </row>
    <row r="2222" spans="2:5" x14ac:dyDescent="0.2">
      <c r="B2222" s="29" t="s">
        <v>1832</v>
      </c>
      <c r="C2222" s="29" t="s">
        <v>1831</v>
      </c>
      <c r="D2222" s="29">
        <v>19856750</v>
      </c>
      <c r="E2222" s="31">
        <v>0.57491856813430797</v>
      </c>
    </row>
    <row r="2223" spans="2:5" x14ac:dyDescent="0.2">
      <c r="B2223" s="29" t="s">
        <v>1830</v>
      </c>
      <c r="C2223" s="29" t="s">
        <v>1829</v>
      </c>
      <c r="D2223" s="29">
        <v>19837872</v>
      </c>
      <c r="E2223" s="31">
        <v>0.31793650984764099</v>
      </c>
    </row>
    <row r="2224" spans="2:5" x14ac:dyDescent="0.2">
      <c r="B2224" s="29" t="s">
        <v>1828</v>
      </c>
      <c r="C2224" s="29" t="s">
        <v>1827</v>
      </c>
      <c r="D2224" s="29">
        <v>19727260</v>
      </c>
      <c r="E2224" s="31">
        <v>2.0838000774383501</v>
      </c>
    </row>
    <row r="2225" spans="2:5" x14ac:dyDescent="0.2">
      <c r="B2225" s="29" t="s">
        <v>1826</v>
      </c>
      <c r="C2225" s="29" t="s">
        <v>1825</v>
      </c>
      <c r="D2225" s="29">
        <v>19721270</v>
      </c>
      <c r="E2225" s="31">
        <v>760.85144042968795</v>
      </c>
    </row>
    <row r="2226" spans="2:5" x14ac:dyDescent="0.2">
      <c r="B2226" s="29" t="s">
        <v>1824</v>
      </c>
      <c r="C2226" s="29" t="s">
        <v>1823</v>
      </c>
      <c r="D2226" s="29">
        <v>19597176</v>
      </c>
      <c r="E2226" s="31">
        <v>0.29499998688697798</v>
      </c>
    </row>
    <row r="2227" spans="2:5" x14ac:dyDescent="0.2">
      <c r="B2227" s="29" t="s">
        <v>1822</v>
      </c>
      <c r="C2227" s="29" t="s">
        <v>1821</v>
      </c>
      <c r="D2227" s="29">
        <v>19572996</v>
      </c>
      <c r="E2227" s="31">
        <v>3.1691560745239298</v>
      </c>
    </row>
    <row r="2228" spans="2:5" x14ac:dyDescent="0.2">
      <c r="B2228" s="29" t="s">
        <v>1820</v>
      </c>
      <c r="C2228" s="29" t="s">
        <v>1819</v>
      </c>
      <c r="D2228" s="29">
        <v>19534428</v>
      </c>
      <c r="E2228" s="31">
        <v>0.490000009536743</v>
      </c>
    </row>
    <row r="2229" spans="2:5" x14ac:dyDescent="0.2">
      <c r="B2229" s="29" t="s">
        <v>1818</v>
      </c>
      <c r="C2229" s="29" t="s">
        <v>1817</v>
      </c>
      <c r="D2229" s="29">
        <v>19525302</v>
      </c>
      <c r="E2229" s="31">
        <v>0.43000000715255698</v>
      </c>
    </row>
    <row r="2230" spans="2:5" x14ac:dyDescent="0.2">
      <c r="B2230" s="29" t="s">
        <v>1816</v>
      </c>
      <c r="C2230" s="29" t="s">
        <v>1815</v>
      </c>
      <c r="D2230" s="29">
        <v>19521670</v>
      </c>
      <c r="E2230" s="31">
        <v>0.108682379126549</v>
      </c>
    </row>
    <row r="2231" spans="2:5" x14ac:dyDescent="0.2">
      <c r="B2231" s="29" t="s">
        <v>1814</v>
      </c>
      <c r="C2231" s="29" t="s">
        <v>1813</v>
      </c>
      <c r="D2231" s="29">
        <v>19412420</v>
      </c>
      <c r="E2231" s="31">
        <v>6.81292489171028E-2</v>
      </c>
    </row>
    <row r="2232" spans="2:5" x14ac:dyDescent="0.2">
      <c r="B2232" s="29" t="s">
        <v>1812</v>
      </c>
      <c r="C2232" s="29" t="s">
        <v>1811</v>
      </c>
      <c r="D2232" s="29">
        <v>19406960</v>
      </c>
      <c r="E2232" s="31">
        <v>0.52999997138977095</v>
      </c>
    </row>
    <row r="2233" spans="2:5" x14ac:dyDescent="0.2">
      <c r="B2233" s="29" t="s">
        <v>1810</v>
      </c>
      <c r="C2233" s="29" t="s">
        <v>1809</v>
      </c>
      <c r="D2233" s="29">
        <v>19382542</v>
      </c>
      <c r="E2233" s="31">
        <v>0.20555379986763</v>
      </c>
    </row>
    <row r="2234" spans="2:5" x14ac:dyDescent="0.2">
      <c r="B2234" s="29" t="s">
        <v>1808</v>
      </c>
      <c r="C2234" s="29" t="s">
        <v>1807</v>
      </c>
      <c r="D2234" s="29">
        <v>19220064</v>
      </c>
      <c r="E2234" s="31">
        <v>0.461858659982681</v>
      </c>
    </row>
    <row r="2235" spans="2:5" x14ac:dyDescent="0.2">
      <c r="B2235" s="29" t="s">
        <v>1806</v>
      </c>
      <c r="C2235" s="29" t="s">
        <v>1805</v>
      </c>
      <c r="D2235" s="29">
        <v>19175226</v>
      </c>
      <c r="E2235" s="31">
        <v>0.76470214128494296</v>
      </c>
    </row>
    <row r="2236" spans="2:5" x14ac:dyDescent="0.2">
      <c r="B2236" s="29" t="s">
        <v>1804</v>
      </c>
      <c r="C2236" s="29" t="s">
        <v>1803</v>
      </c>
      <c r="D2236" s="29">
        <v>19164928</v>
      </c>
      <c r="E2236" s="31">
        <v>1.6682600602507602E-2</v>
      </c>
    </row>
    <row r="2237" spans="2:5" x14ac:dyDescent="0.2">
      <c r="B2237" s="29" t="s">
        <v>1802</v>
      </c>
      <c r="C2237" s="29" t="s">
        <v>1801</v>
      </c>
      <c r="D2237" s="29">
        <v>19120574</v>
      </c>
      <c r="E2237" s="31">
        <v>0.91500002145767201</v>
      </c>
    </row>
    <row r="2238" spans="2:5" x14ac:dyDescent="0.2">
      <c r="B2238" s="29" t="s">
        <v>1800</v>
      </c>
      <c r="C2238" s="29" t="s">
        <v>1799</v>
      </c>
      <c r="D2238" s="29">
        <v>19025962</v>
      </c>
      <c r="E2238" s="31">
        <v>2.0260357856750502</v>
      </c>
    </row>
    <row r="2239" spans="2:5" x14ac:dyDescent="0.2">
      <c r="B2239" s="29" t="s">
        <v>1798</v>
      </c>
      <c r="C2239" s="29" t="s">
        <v>1797</v>
      </c>
      <c r="D2239" s="29">
        <v>18990954</v>
      </c>
      <c r="E2239" s="31">
        <v>1.0900000333786</v>
      </c>
    </row>
    <row r="2240" spans="2:5" x14ac:dyDescent="0.2">
      <c r="B2240" s="29" t="s">
        <v>1796</v>
      </c>
      <c r="C2240" s="29" t="s">
        <v>1795</v>
      </c>
      <c r="D2240" s="29">
        <v>18931626</v>
      </c>
      <c r="E2240" s="31">
        <v>0.89999997615814198</v>
      </c>
    </row>
    <row r="2241" spans="2:5" x14ac:dyDescent="0.2">
      <c r="B2241" s="29" t="s">
        <v>1794</v>
      </c>
      <c r="C2241" s="29" t="s">
        <v>1793</v>
      </c>
      <c r="D2241" s="29">
        <v>18872030</v>
      </c>
      <c r="E2241" s="31">
        <v>0.83580917119979903</v>
      </c>
    </row>
    <row r="2242" spans="2:5" x14ac:dyDescent="0.2">
      <c r="B2242" s="29" t="s">
        <v>1792</v>
      </c>
      <c r="C2242" s="29" t="s">
        <v>1791</v>
      </c>
      <c r="D2242" s="29">
        <v>18863338</v>
      </c>
      <c r="E2242" s="31">
        <v>0.101994559168816</v>
      </c>
    </row>
    <row r="2243" spans="2:5" x14ac:dyDescent="0.2">
      <c r="B2243" s="29" t="s">
        <v>1790</v>
      </c>
      <c r="C2243" s="29" t="s">
        <v>1789</v>
      </c>
      <c r="D2243" s="29">
        <v>18811814</v>
      </c>
      <c r="E2243" s="31">
        <v>2.1909942626953098</v>
      </c>
    </row>
    <row r="2244" spans="2:5" x14ac:dyDescent="0.2">
      <c r="B2244" s="29" t="s">
        <v>1788</v>
      </c>
      <c r="C2244" s="29" t="s">
        <v>1787</v>
      </c>
      <c r="D2244" s="29">
        <v>18784384</v>
      </c>
      <c r="E2244" s="31">
        <v>0.49253630638122597</v>
      </c>
    </row>
    <row r="2245" spans="2:5" x14ac:dyDescent="0.2">
      <c r="B2245" s="29" t="s">
        <v>1786</v>
      </c>
      <c r="C2245" s="29" t="s">
        <v>1785</v>
      </c>
      <c r="D2245" s="29">
        <v>18751398</v>
      </c>
      <c r="E2245" s="31">
        <v>0.71999996900558505</v>
      </c>
    </row>
    <row r="2246" spans="2:5" x14ac:dyDescent="0.2">
      <c r="B2246" s="29" t="s">
        <v>1784</v>
      </c>
      <c r="C2246" s="29" t="s">
        <v>1783</v>
      </c>
      <c r="D2246" s="29">
        <v>18720596</v>
      </c>
      <c r="E2246" s="31">
        <v>0.35358530282974199</v>
      </c>
    </row>
    <row r="2247" spans="2:5" x14ac:dyDescent="0.2">
      <c r="B2247" s="29" t="s">
        <v>1782</v>
      </c>
      <c r="C2247" s="29" t="s">
        <v>1781</v>
      </c>
      <c r="D2247" s="29">
        <v>18704624</v>
      </c>
      <c r="E2247" s="31">
        <v>1.69968974590302</v>
      </c>
    </row>
    <row r="2248" spans="2:5" x14ac:dyDescent="0.2">
      <c r="B2248" s="29" t="s">
        <v>1780</v>
      </c>
      <c r="C2248" s="29" t="s">
        <v>1779</v>
      </c>
      <c r="D2248" s="29">
        <v>18678182</v>
      </c>
      <c r="E2248" s="31">
        <v>1.67009997367859</v>
      </c>
    </row>
    <row r="2249" spans="2:5" x14ac:dyDescent="0.2">
      <c r="B2249" s="29" t="s">
        <v>1778</v>
      </c>
      <c r="C2249" s="29" t="s">
        <v>1777</v>
      </c>
      <c r="D2249" s="29">
        <v>18655660</v>
      </c>
      <c r="E2249" s="31">
        <v>0.359313994646072</v>
      </c>
    </row>
    <row r="2250" spans="2:5" x14ac:dyDescent="0.2">
      <c r="B2250" s="29" t="s">
        <v>1776</v>
      </c>
      <c r="C2250" s="29" t="s">
        <v>1775</v>
      </c>
      <c r="D2250" s="29">
        <v>18650256</v>
      </c>
      <c r="E2250" s="31">
        <v>1.5078829526901201</v>
      </c>
    </row>
    <row r="2251" spans="2:5" x14ac:dyDescent="0.2">
      <c r="B2251" s="29" t="s">
        <v>1774</v>
      </c>
      <c r="C2251" s="29" t="s">
        <v>1773</v>
      </c>
      <c r="D2251" s="29">
        <v>18536146</v>
      </c>
      <c r="E2251" s="31">
        <v>0.77431827783584595</v>
      </c>
    </row>
    <row r="2252" spans="2:5" x14ac:dyDescent="0.2">
      <c r="B2252" s="29" t="s">
        <v>1772</v>
      </c>
      <c r="C2252" s="29" t="s">
        <v>1771</v>
      </c>
      <c r="D2252" s="29">
        <v>18535060</v>
      </c>
      <c r="E2252" s="31">
        <v>1.70000004768372</v>
      </c>
    </row>
    <row r="2253" spans="2:5" x14ac:dyDescent="0.2">
      <c r="B2253" s="29" t="s">
        <v>1770</v>
      </c>
      <c r="C2253" s="29" t="s">
        <v>1769</v>
      </c>
      <c r="D2253" s="29">
        <v>18520654</v>
      </c>
      <c r="E2253" s="31">
        <v>0.94999998807907104</v>
      </c>
    </row>
    <row r="2254" spans="2:5" x14ac:dyDescent="0.2">
      <c r="B2254" s="29" t="s">
        <v>1768</v>
      </c>
      <c r="C2254" s="29" t="s">
        <v>1767</v>
      </c>
      <c r="D2254" s="29">
        <v>18507692</v>
      </c>
      <c r="E2254" s="31">
        <v>0.90903288125991799</v>
      </c>
    </row>
    <row r="2255" spans="2:5" x14ac:dyDescent="0.2">
      <c r="B2255" s="29" t="s">
        <v>1766</v>
      </c>
      <c r="C2255" s="29" t="s">
        <v>1765</v>
      </c>
      <c r="D2255" s="29">
        <v>18484066</v>
      </c>
      <c r="E2255" s="31">
        <v>0.68791192770004295</v>
      </c>
    </row>
    <row r="2256" spans="2:5" x14ac:dyDescent="0.2">
      <c r="B2256" s="29" t="s">
        <v>1764</v>
      </c>
      <c r="C2256" s="29" t="s">
        <v>1763</v>
      </c>
      <c r="D2256" s="29">
        <v>18409250</v>
      </c>
      <c r="E2256" s="31">
        <v>6.1422299593687099E-2</v>
      </c>
    </row>
    <row r="2257" spans="2:5" x14ac:dyDescent="0.2">
      <c r="B2257" s="29" t="s">
        <v>1762</v>
      </c>
      <c r="C2257" s="29" t="s">
        <v>1761</v>
      </c>
      <c r="D2257" s="29">
        <v>18391084</v>
      </c>
      <c r="E2257" s="31">
        <v>6.2501559257507298</v>
      </c>
    </row>
    <row r="2258" spans="2:5" x14ac:dyDescent="0.2">
      <c r="B2258" s="29" t="s">
        <v>1760</v>
      </c>
      <c r="C2258" s="29" t="s">
        <v>1759</v>
      </c>
      <c r="D2258" s="29">
        <v>18387162</v>
      </c>
      <c r="E2258" s="31">
        <v>2.8800001144409202</v>
      </c>
    </row>
    <row r="2259" spans="2:5" x14ac:dyDescent="0.2">
      <c r="B2259" s="29" t="s">
        <v>1758</v>
      </c>
      <c r="C2259" s="29" t="s">
        <v>1757</v>
      </c>
      <c r="D2259" s="29">
        <v>18266572</v>
      </c>
      <c r="E2259" s="31">
        <v>3.3399999141693102</v>
      </c>
    </row>
    <row r="2260" spans="2:5" x14ac:dyDescent="0.2">
      <c r="B2260" s="29" t="s">
        <v>1756</v>
      </c>
      <c r="C2260" s="29" t="s">
        <v>1755</v>
      </c>
      <c r="D2260" s="29">
        <v>18105512</v>
      </c>
      <c r="E2260" s="31">
        <v>3.5708801746368399</v>
      </c>
    </row>
    <row r="2261" spans="2:5" x14ac:dyDescent="0.2">
      <c r="B2261" s="29" t="s">
        <v>1754</v>
      </c>
      <c r="C2261" s="29" t="s">
        <v>1753</v>
      </c>
      <c r="D2261" s="29">
        <v>18096228</v>
      </c>
      <c r="E2261" s="31">
        <v>0.91999995708465598</v>
      </c>
    </row>
    <row r="2262" spans="2:5" x14ac:dyDescent="0.2">
      <c r="B2262" s="29" t="s">
        <v>1752</v>
      </c>
      <c r="C2262" s="29" t="s">
        <v>1751</v>
      </c>
      <c r="D2262" s="29">
        <v>18052556</v>
      </c>
      <c r="E2262" s="31">
        <v>1.5299999713897701</v>
      </c>
    </row>
    <row r="2263" spans="2:5" x14ac:dyDescent="0.2">
      <c r="B2263" s="29" t="s">
        <v>1750</v>
      </c>
      <c r="C2263" s="29" t="s">
        <v>1749</v>
      </c>
      <c r="D2263" s="29">
        <v>17995622</v>
      </c>
      <c r="E2263" s="31">
        <v>1.6359657049179099</v>
      </c>
    </row>
    <row r="2264" spans="2:5" x14ac:dyDescent="0.2">
      <c r="B2264" s="29" t="s">
        <v>1748</v>
      </c>
      <c r="C2264" s="29" t="s">
        <v>1747</v>
      </c>
      <c r="D2264" s="29">
        <v>17987378</v>
      </c>
      <c r="E2264" s="31">
        <v>1.58999991416931</v>
      </c>
    </row>
    <row r="2265" spans="2:5" x14ac:dyDescent="0.2">
      <c r="B2265" s="29" t="s">
        <v>1746</v>
      </c>
      <c r="C2265" s="29" t="s">
        <v>1745</v>
      </c>
      <c r="D2265" s="29">
        <v>17979940</v>
      </c>
      <c r="E2265" s="31">
        <v>2.46000003814697</v>
      </c>
    </row>
    <row r="2266" spans="2:5" x14ac:dyDescent="0.2">
      <c r="B2266" s="29" t="s">
        <v>1744</v>
      </c>
      <c r="C2266" s="29" t="s">
        <v>1743</v>
      </c>
      <c r="D2266" s="29">
        <v>17959352</v>
      </c>
      <c r="E2266" s="31">
        <v>2.6986250877380402</v>
      </c>
    </row>
    <row r="2267" spans="2:5" x14ac:dyDescent="0.2">
      <c r="B2267" s="29" t="s">
        <v>1742</v>
      </c>
      <c r="C2267" s="29" t="s">
        <v>1741</v>
      </c>
      <c r="D2267" s="29">
        <v>17889296</v>
      </c>
      <c r="E2267" s="31">
        <v>0.268973708152771</v>
      </c>
    </row>
    <row r="2268" spans="2:5" x14ac:dyDescent="0.2">
      <c r="B2268" s="29" t="s">
        <v>1740</v>
      </c>
      <c r="C2268" s="29" t="s">
        <v>1739</v>
      </c>
      <c r="D2268" s="29">
        <v>17872456</v>
      </c>
      <c r="E2268" s="31">
        <v>0.86746931076049805</v>
      </c>
    </row>
    <row r="2269" spans="2:5" x14ac:dyDescent="0.2">
      <c r="B2269" s="29" t="s">
        <v>1738</v>
      </c>
      <c r="C2269" s="29" t="s">
        <v>1737</v>
      </c>
      <c r="D2269" s="29">
        <v>17802518</v>
      </c>
      <c r="E2269" s="31">
        <v>1.55078685283661</v>
      </c>
    </row>
    <row r="2270" spans="2:5" x14ac:dyDescent="0.2">
      <c r="B2270" s="29" t="s">
        <v>1736</v>
      </c>
      <c r="C2270" s="29" t="s">
        <v>1735</v>
      </c>
      <c r="D2270" s="29">
        <v>17800754</v>
      </c>
      <c r="E2270" s="31">
        <v>0.188878804445267</v>
      </c>
    </row>
    <row r="2271" spans="2:5" x14ac:dyDescent="0.2">
      <c r="B2271" s="29" t="s">
        <v>1734</v>
      </c>
      <c r="C2271" s="29" t="s">
        <v>1733</v>
      </c>
      <c r="D2271" s="29">
        <v>17701872</v>
      </c>
      <c r="E2271" s="31">
        <v>0.80463051795959495</v>
      </c>
    </row>
    <row r="2272" spans="2:5" x14ac:dyDescent="0.2">
      <c r="B2272" s="29" t="s">
        <v>1732</v>
      </c>
      <c r="C2272" s="29" t="s">
        <v>1731</v>
      </c>
      <c r="D2272" s="29">
        <v>17671950</v>
      </c>
      <c r="E2272" s="31">
        <v>0.40000000596046398</v>
      </c>
    </row>
    <row r="2273" spans="2:5" x14ac:dyDescent="0.2">
      <c r="B2273" s="29" t="s">
        <v>1730</v>
      </c>
      <c r="C2273" s="29" t="s">
        <v>1729</v>
      </c>
      <c r="D2273" s="29">
        <v>17566404</v>
      </c>
      <c r="E2273" s="31">
        <v>0.35037901997566201</v>
      </c>
    </row>
    <row r="2274" spans="2:5" x14ac:dyDescent="0.2">
      <c r="B2274" s="29" t="s">
        <v>1728</v>
      </c>
      <c r="C2274" s="29" t="s">
        <v>1727</v>
      </c>
      <c r="D2274" s="29">
        <v>17555904</v>
      </c>
      <c r="E2274" s="31">
        <v>0.17440900206565901</v>
      </c>
    </row>
    <row r="2275" spans="2:5" x14ac:dyDescent="0.2">
      <c r="B2275" s="29" t="s">
        <v>1726</v>
      </c>
      <c r="C2275" s="29" t="s">
        <v>1725</v>
      </c>
      <c r="D2275" s="29">
        <v>17533178</v>
      </c>
      <c r="E2275" s="31">
        <v>0.20842552185058599</v>
      </c>
    </row>
    <row r="2276" spans="2:5" x14ac:dyDescent="0.2">
      <c r="B2276" s="29" t="s">
        <v>1724</v>
      </c>
      <c r="C2276" s="29" t="s">
        <v>1723</v>
      </c>
      <c r="D2276" s="29">
        <v>17515554</v>
      </c>
      <c r="E2276" s="31">
        <v>0.87594753503799405</v>
      </c>
    </row>
    <row r="2277" spans="2:5" x14ac:dyDescent="0.2">
      <c r="B2277" s="29" t="s">
        <v>1722</v>
      </c>
      <c r="C2277" s="29" t="s">
        <v>1721</v>
      </c>
      <c r="D2277" s="29">
        <v>17512420</v>
      </c>
      <c r="E2277" s="31">
        <v>1.96000003814697</v>
      </c>
    </row>
    <row r="2278" spans="2:5" x14ac:dyDescent="0.2">
      <c r="B2278" s="29" t="s">
        <v>1720</v>
      </c>
      <c r="C2278" s="29" t="s">
        <v>1719</v>
      </c>
      <c r="D2278" s="29">
        <v>17492622</v>
      </c>
      <c r="E2278" s="31">
        <v>3.32670998573303</v>
      </c>
    </row>
    <row r="2279" spans="2:5" x14ac:dyDescent="0.2">
      <c r="B2279" s="29" t="s">
        <v>1718</v>
      </c>
      <c r="C2279" s="29" t="s">
        <v>1717</v>
      </c>
      <c r="D2279" s="29">
        <v>17436808</v>
      </c>
      <c r="E2279" s="31">
        <v>0.45163133740425099</v>
      </c>
    </row>
    <row r="2280" spans="2:5" x14ac:dyDescent="0.2">
      <c r="B2280" s="29" t="s">
        <v>1716</v>
      </c>
      <c r="C2280" s="29" t="s">
        <v>1715</v>
      </c>
      <c r="D2280" s="29">
        <v>17410158</v>
      </c>
      <c r="E2280" s="31">
        <v>7.1999998092651403</v>
      </c>
    </row>
    <row r="2281" spans="2:5" x14ac:dyDescent="0.2">
      <c r="B2281" s="29" t="s">
        <v>1714</v>
      </c>
      <c r="C2281" s="29" t="s">
        <v>1713</v>
      </c>
      <c r="D2281" s="29">
        <v>17318302</v>
      </c>
      <c r="E2281" s="31">
        <v>0.188878804445267</v>
      </c>
    </row>
    <row r="2282" spans="2:5" x14ac:dyDescent="0.2">
      <c r="B2282" s="29" t="s">
        <v>1712</v>
      </c>
      <c r="C2282" s="29" t="s">
        <v>1711</v>
      </c>
      <c r="D2282" s="29">
        <v>17181174</v>
      </c>
      <c r="E2282" s="31">
        <v>4.0799999237060502</v>
      </c>
    </row>
    <row r="2283" spans="2:5" x14ac:dyDescent="0.2">
      <c r="B2283" s="29" t="s">
        <v>1710</v>
      </c>
      <c r="C2283" s="29" t="s">
        <v>1709</v>
      </c>
      <c r="D2283" s="29">
        <v>17135508</v>
      </c>
      <c r="E2283" s="31">
        <v>1.13744996488094E-2</v>
      </c>
    </row>
    <row r="2284" spans="2:5" x14ac:dyDescent="0.2">
      <c r="B2284" s="29" t="s">
        <v>1708</v>
      </c>
      <c r="C2284" s="29" t="s">
        <v>1707</v>
      </c>
      <c r="D2284" s="29">
        <v>17014202</v>
      </c>
      <c r="E2284" s="31">
        <v>1.5099999904632599</v>
      </c>
    </row>
    <row r="2285" spans="2:5" x14ac:dyDescent="0.2">
      <c r="B2285" s="29" t="s">
        <v>1706</v>
      </c>
      <c r="C2285" s="29" t="s">
        <v>1705</v>
      </c>
      <c r="D2285" s="29">
        <v>16968410</v>
      </c>
      <c r="E2285" s="31">
        <v>0.31848600506782498</v>
      </c>
    </row>
    <row r="2286" spans="2:5" x14ac:dyDescent="0.2">
      <c r="B2286" s="29" t="s">
        <v>1704</v>
      </c>
      <c r="C2286" s="29" t="s">
        <v>1703</v>
      </c>
      <c r="D2286" s="29">
        <v>16964136</v>
      </c>
      <c r="E2286" s="31">
        <v>0.31245201826095598</v>
      </c>
    </row>
    <row r="2287" spans="2:5" x14ac:dyDescent="0.2">
      <c r="B2287" s="29" t="s">
        <v>1702</v>
      </c>
      <c r="C2287" s="29" t="s">
        <v>1701</v>
      </c>
      <c r="D2287" s="29">
        <v>16934770</v>
      </c>
      <c r="E2287" s="31">
        <v>9.2158861160278303</v>
      </c>
    </row>
    <row r="2288" spans="2:5" x14ac:dyDescent="0.2">
      <c r="B2288" s="29" t="s">
        <v>1700</v>
      </c>
      <c r="C2288" s="29" t="s">
        <v>1699</v>
      </c>
      <c r="D2288" s="29">
        <v>16864574</v>
      </c>
      <c r="E2288" s="31">
        <v>1.7066291570663501</v>
      </c>
    </row>
    <row r="2289" spans="2:5" x14ac:dyDescent="0.2">
      <c r="B2289" s="29" t="s">
        <v>1698</v>
      </c>
      <c r="C2289" s="29" t="s">
        <v>1697</v>
      </c>
      <c r="D2289" s="29">
        <v>16843184</v>
      </c>
      <c r="E2289" s="31">
        <v>0.45330914855003401</v>
      </c>
    </row>
    <row r="2290" spans="2:5" x14ac:dyDescent="0.2">
      <c r="B2290" s="29" t="s">
        <v>1696</v>
      </c>
      <c r="C2290" s="29" t="s">
        <v>1695</v>
      </c>
      <c r="D2290" s="29">
        <v>16661522</v>
      </c>
      <c r="E2290" s="31">
        <v>0.30506974458694502</v>
      </c>
    </row>
    <row r="2291" spans="2:5" x14ac:dyDescent="0.2">
      <c r="B2291" s="29" t="s">
        <v>1694</v>
      </c>
      <c r="C2291" s="29" t="s">
        <v>1693</v>
      </c>
      <c r="D2291" s="29">
        <v>16583471</v>
      </c>
      <c r="E2291" s="31">
        <v>1.23943483829498</v>
      </c>
    </row>
    <row r="2292" spans="2:5" x14ac:dyDescent="0.2">
      <c r="B2292" s="29" t="s">
        <v>1692</v>
      </c>
      <c r="C2292" s="29" t="s">
        <v>1691</v>
      </c>
      <c r="D2292" s="29">
        <v>16549421</v>
      </c>
      <c r="E2292" s="31">
        <v>0.125</v>
      </c>
    </row>
    <row r="2293" spans="2:5" x14ac:dyDescent="0.2">
      <c r="B2293" s="29" t="s">
        <v>1690</v>
      </c>
      <c r="C2293" s="29" t="s">
        <v>1689</v>
      </c>
      <c r="D2293" s="29">
        <v>16528819</v>
      </c>
      <c r="E2293" s="31">
        <v>0.99555212259292603</v>
      </c>
    </row>
    <row r="2294" spans="2:5" x14ac:dyDescent="0.2">
      <c r="B2294" s="29" t="s">
        <v>1688</v>
      </c>
      <c r="C2294" s="29" t="s">
        <v>1687</v>
      </c>
      <c r="D2294" s="29">
        <v>16504752</v>
      </c>
      <c r="E2294" s="31">
        <v>2.77889800071716</v>
      </c>
    </row>
    <row r="2295" spans="2:5" x14ac:dyDescent="0.2">
      <c r="B2295" s="29" t="s">
        <v>1686</v>
      </c>
      <c r="C2295" s="29" t="s">
        <v>1685</v>
      </c>
      <c r="D2295" s="29">
        <v>16493846</v>
      </c>
      <c r="E2295" s="31">
        <v>0.38010001182556202</v>
      </c>
    </row>
    <row r="2296" spans="2:5" x14ac:dyDescent="0.2">
      <c r="B2296" s="29" t="s">
        <v>1684</v>
      </c>
      <c r="C2296" s="29" t="s">
        <v>1683</v>
      </c>
      <c r="D2296" s="29">
        <v>16431056</v>
      </c>
      <c r="E2296" s="31">
        <v>0.125</v>
      </c>
    </row>
    <row r="2297" spans="2:5" x14ac:dyDescent="0.2">
      <c r="B2297" s="29" t="s">
        <v>1682</v>
      </c>
      <c r="C2297" s="29" t="s">
        <v>1681</v>
      </c>
      <c r="D2297" s="29">
        <v>16394161</v>
      </c>
      <c r="E2297" s="31">
        <v>1.3600000143051101</v>
      </c>
    </row>
    <row r="2298" spans="2:5" x14ac:dyDescent="0.2">
      <c r="B2298" s="29" t="s">
        <v>1680</v>
      </c>
      <c r="C2298" s="29" t="s">
        <v>1679</v>
      </c>
      <c r="D2298" s="29">
        <v>16310765</v>
      </c>
      <c r="E2298" s="31">
        <v>5.9731800109147998E-2</v>
      </c>
    </row>
    <row r="2299" spans="2:5" x14ac:dyDescent="0.2">
      <c r="B2299" s="29" t="s">
        <v>1678</v>
      </c>
      <c r="C2299" s="29" t="s">
        <v>1677</v>
      </c>
      <c r="D2299" s="29">
        <v>16251328</v>
      </c>
      <c r="E2299" s="31">
        <v>0.59142696857452404</v>
      </c>
    </row>
    <row r="2300" spans="2:5" x14ac:dyDescent="0.2">
      <c r="B2300" s="29" t="s">
        <v>1676</v>
      </c>
      <c r="C2300" s="29" t="s">
        <v>1675</v>
      </c>
      <c r="D2300" s="29">
        <v>16149964</v>
      </c>
      <c r="E2300" s="31">
        <v>1.6042168140411399</v>
      </c>
    </row>
    <row r="2301" spans="2:5" x14ac:dyDescent="0.2">
      <c r="B2301" s="29" t="s">
        <v>1674</v>
      </c>
      <c r="C2301" s="29" t="s">
        <v>1673</v>
      </c>
      <c r="D2301" s="29">
        <v>16126652</v>
      </c>
      <c r="E2301" s="31">
        <v>6.7194385528564498</v>
      </c>
    </row>
    <row r="2302" spans="2:5" x14ac:dyDescent="0.2">
      <c r="B2302" s="29" t="s">
        <v>1672</v>
      </c>
      <c r="C2302" s="29" t="s">
        <v>1671</v>
      </c>
      <c r="D2302" s="29">
        <v>16063775</v>
      </c>
      <c r="E2302" s="31">
        <v>8.27283784747124E-2</v>
      </c>
    </row>
    <row r="2303" spans="2:5" x14ac:dyDescent="0.2">
      <c r="B2303" s="29" t="s">
        <v>1670</v>
      </c>
      <c r="C2303" s="29" t="s">
        <v>1669</v>
      </c>
      <c r="D2303" s="29">
        <v>16026096</v>
      </c>
      <c r="E2303" s="31">
        <v>0.142453968524933</v>
      </c>
    </row>
    <row r="2304" spans="2:5" x14ac:dyDescent="0.2">
      <c r="B2304" s="29" t="s">
        <v>1668</v>
      </c>
      <c r="C2304" s="29" t="s">
        <v>1667</v>
      </c>
      <c r="D2304" s="29">
        <v>16011433</v>
      </c>
      <c r="E2304" s="31">
        <v>0.21154426038265201</v>
      </c>
    </row>
    <row r="2305" spans="2:5" x14ac:dyDescent="0.2">
      <c r="B2305" s="29" t="s">
        <v>1666</v>
      </c>
      <c r="C2305" s="29" t="s">
        <v>1665</v>
      </c>
      <c r="D2305" s="29">
        <v>15975437</v>
      </c>
      <c r="E2305" s="31">
        <v>0.106162004172802</v>
      </c>
    </row>
    <row r="2306" spans="2:5" x14ac:dyDescent="0.2">
      <c r="B2306" s="29" t="s">
        <v>1664</v>
      </c>
      <c r="C2306" s="29" t="s">
        <v>1663</v>
      </c>
      <c r="D2306" s="29">
        <v>15972060</v>
      </c>
      <c r="E2306" s="31">
        <v>7.5830005109310206E-2</v>
      </c>
    </row>
    <row r="2307" spans="2:5" x14ac:dyDescent="0.2">
      <c r="B2307" s="29" t="s">
        <v>1662</v>
      </c>
      <c r="C2307" s="29" t="s">
        <v>1661</v>
      </c>
      <c r="D2307" s="29">
        <v>15926960</v>
      </c>
      <c r="E2307" s="31">
        <v>0.58999997377395597</v>
      </c>
    </row>
    <row r="2308" spans="2:5" x14ac:dyDescent="0.2">
      <c r="B2308" s="29" t="s">
        <v>1660</v>
      </c>
      <c r="C2308" s="29" t="s">
        <v>1659</v>
      </c>
      <c r="D2308" s="29">
        <v>15873176</v>
      </c>
      <c r="E2308" s="31">
        <v>5.24472999572754</v>
      </c>
    </row>
    <row r="2309" spans="2:5" x14ac:dyDescent="0.2">
      <c r="B2309" s="29" t="s">
        <v>1658</v>
      </c>
      <c r="C2309" s="29" t="s">
        <v>1657</v>
      </c>
      <c r="D2309" s="29">
        <v>15788190</v>
      </c>
      <c r="E2309" s="31">
        <v>1.6126779317855799</v>
      </c>
    </row>
    <row r="2310" spans="2:5" x14ac:dyDescent="0.2">
      <c r="B2310" s="29" t="s">
        <v>1656</v>
      </c>
      <c r="C2310" s="29" t="s">
        <v>1655</v>
      </c>
      <c r="D2310" s="29">
        <v>15759954</v>
      </c>
      <c r="E2310" s="31">
        <v>0.99989998340606701</v>
      </c>
    </row>
    <row r="2311" spans="2:5" x14ac:dyDescent="0.2">
      <c r="B2311" s="29" t="s">
        <v>1654</v>
      </c>
      <c r="C2311" s="29" t="s">
        <v>1653</v>
      </c>
      <c r="D2311" s="29">
        <v>15741699</v>
      </c>
      <c r="E2311" s="31">
        <v>1.3600000143051101</v>
      </c>
    </row>
    <row r="2312" spans="2:5" x14ac:dyDescent="0.2">
      <c r="B2312" s="29" t="s">
        <v>1652</v>
      </c>
      <c r="C2312" s="29" t="s">
        <v>1651</v>
      </c>
      <c r="D2312" s="29">
        <v>15545415</v>
      </c>
      <c r="E2312" s="31">
        <v>0.11869999766349799</v>
      </c>
    </row>
    <row r="2313" spans="2:5" x14ac:dyDescent="0.2">
      <c r="B2313" s="29" t="s">
        <v>1650</v>
      </c>
      <c r="C2313" s="29" t="s">
        <v>1649</v>
      </c>
      <c r="D2313" s="29">
        <v>15522836</v>
      </c>
      <c r="E2313" s="31">
        <v>0.90240103006362904</v>
      </c>
    </row>
    <row r="2314" spans="2:5" x14ac:dyDescent="0.2">
      <c r="B2314" s="29" t="s">
        <v>1648</v>
      </c>
      <c r="C2314" s="29" t="s">
        <v>1647</v>
      </c>
      <c r="D2314" s="29">
        <v>15508771</v>
      </c>
      <c r="E2314" s="31">
        <v>7.5830005109310206E-2</v>
      </c>
    </row>
    <row r="2315" spans="2:5" x14ac:dyDescent="0.2">
      <c r="B2315" s="29" t="s">
        <v>1646</v>
      </c>
      <c r="C2315" s="29" t="s">
        <v>1645</v>
      </c>
      <c r="D2315" s="29">
        <v>15388421</v>
      </c>
      <c r="E2315" s="31">
        <v>0.21154426038265201</v>
      </c>
    </row>
    <row r="2316" spans="2:5" x14ac:dyDescent="0.2">
      <c r="B2316" s="29" t="s">
        <v>1644</v>
      </c>
      <c r="C2316" s="29" t="s">
        <v>1643</v>
      </c>
      <c r="D2316" s="29">
        <v>15363079</v>
      </c>
      <c r="E2316" s="31">
        <v>2.2999999523162802</v>
      </c>
    </row>
    <row r="2317" spans="2:5" x14ac:dyDescent="0.2">
      <c r="B2317" s="29" t="s">
        <v>1642</v>
      </c>
      <c r="C2317" s="29" t="s">
        <v>1641</v>
      </c>
      <c r="D2317" s="29">
        <v>15336685</v>
      </c>
      <c r="E2317" s="31">
        <v>1.13759994506836</v>
      </c>
    </row>
    <row r="2318" spans="2:5" x14ac:dyDescent="0.2">
      <c r="B2318" s="29" t="s">
        <v>1640</v>
      </c>
      <c r="C2318" s="29" t="s">
        <v>1639</v>
      </c>
      <c r="D2318" s="29">
        <v>15331882</v>
      </c>
      <c r="E2318" s="31">
        <v>0.109999999403954</v>
      </c>
    </row>
    <row r="2319" spans="2:5" x14ac:dyDescent="0.2">
      <c r="B2319" s="29" t="s">
        <v>1638</v>
      </c>
      <c r="C2319" s="29" t="s">
        <v>1637</v>
      </c>
      <c r="D2319" s="29">
        <v>15324732</v>
      </c>
      <c r="E2319" s="31">
        <v>1.7815142869949301</v>
      </c>
    </row>
    <row r="2320" spans="2:5" x14ac:dyDescent="0.2">
      <c r="B2320" s="29" t="s">
        <v>1636</v>
      </c>
      <c r="C2320" s="29" t="s">
        <v>1635</v>
      </c>
      <c r="D2320" s="29">
        <v>15238458</v>
      </c>
      <c r="E2320" s="31">
        <v>3.2168388366699201</v>
      </c>
    </row>
    <row r="2321" spans="2:5" x14ac:dyDescent="0.2">
      <c r="B2321" s="29" t="s">
        <v>1634</v>
      </c>
      <c r="C2321" s="29" t="s">
        <v>1633</v>
      </c>
      <c r="D2321" s="29">
        <v>15177679</v>
      </c>
      <c r="E2321" s="31">
        <v>1.6100000143051101</v>
      </c>
    </row>
    <row r="2322" spans="2:5" x14ac:dyDescent="0.2">
      <c r="B2322" s="29" t="s">
        <v>1632</v>
      </c>
      <c r="C2322" s="29" t="s">
        <v>1631</v>
      </c>
      <c r="D2322" s="29">
        <v>15158310</v>
      </c>
      <c r="E2322" s="31">
        <v>0.81106251478195202</v>
      </c>
    </row>
    <row r="2323" spans="2:5" x14ac:dyDescent="0.2">
      <c r="B2323" s="29" t="s">
        <v>1630</v>
      </c>
      <c r="C2323" s="29" t="s">
        <v>1629</v>
      </c>
      <c r="D2323" s="29">
        <v>15136765</v>
      </c>
      <c r="E2323" s="31">
        <v>2.8299999237060498</v>
      </c>
    </row>
    <row r="2324" spans="2:5" x14ac:dyDescent="0.2">
      <c r="B2324" s="29" t="s">
        <v>1628</v>
      </c>
      <c r="C2324" s="29" t="s">
        <v>1627</v>
      </c>
      <c r="D2324" s="29">
        <v>15124122</v>
      </c>
      <c r="E2324" s="31">
        <v>6.8246996961533997E-3</v>
      </c>
    </row>
    <row r="2325" spans="2:5" x14ac:dyDescent="0.2">
      <c r="B2325" s="29" t="s">
        <v>1626</v>
      </c>
      <c r="C2325" s="29" t="s">
        <v>1625</v>
      </c>
      <c r="D2325" s="29">
        <v>15085891</v>
      </c>
      <c r="E2325" s="31">
        <v>0.5</v>
      </c>
    </row>
    <row r="2326" spans="2:5" x14ac:dyDescent="0.2">
      <c r="B2326" s="29" t="s">
        <v>1624</v>
      </c>
      <c r="C2326" s="29" t="s">
        <v>1623</v>
      </c>
      <c r="D2326" s="29">
        <v>15052347</v>
      </c>
      <c r="E2326" s="31">
        <v>2.9571352005004901</v>
      </c>
    </row>
    <row r="2327" spans="2:5" x14ac:dyDescent="0.2">
      <c r="B2327" s="29" t="s">
        <v>1622</v>
      </c>
      <c r="C2327" s="29" t="s">
        <v>1621</v>
      </c>
      <c r="D2327" s="29">
        <v>15012216</v>
      </c>
      <c r="E2327" s="31">
        <v>3.0820375308394401E-2</v>
      </c>
    </row>
    <row r="2328" spans="2:5" x14ac:dyDescent="0.2">
      <c r="B2328" s="29" t="s">
        <v>1620</v>
      </c>
      <c r="C2328" s="29" t="s">
        <v>1619</v>
      </c>
      <c r="D2328" s="29">
        <v>15010527</v>
      </c>
      <c r="E2328" s="31">
        <v>0.15545150637626601</v>
      </c>
    </row>
    <row r="2329" spans="2:5" x14ac:dyDescent="0.2">
      <c r="B2329" s="29" t="s">
        <v>1618</v>
      </c>
      <c r="C2329" s="29" t="s">
        <v>1617</v>
      </c>
      <c r="D2329" s="29">
        <v>14985182</v>
      </c>
      <c r="E2329" s="31">
        <v>0.58999997377395597</v>
      </c>
    </row>
    <row r="2330" spans="2:5" x14ac:dyDescent="0.2">
      <c r="B2330" s="29" t="s">
        <v>1616</v>
      </c>
      <c r="C2330" s="29" t="s">
        <v>1615</v>
      </c>
      <c r="D2330" s="29">
        <v>14974950</v>
      </c>
      <c r="E2330" s="31">
        <v>1.2843759059905999</v>
      </c>
    </row>
    <row r="2331" spans="2:5" x14ac:dyDescent="0.2">
      <c r="B2331" s="29" t="s">
        <v>1614</v>
      </c>
      <c r="C2331" s="29" t="s">
        <v>1613</v>
      </c>
      <c r="D2331" s="29">
        <v>14902220</v>
      </c>
      <c r="E2331" s="31">
        <v>2.7599999904632599</v>
      </c>
    </row>
    <row r="2332" spans="2:5" x14ac:dyDescent="0.2">
      <c r="B2332" s="29" t="s">
        <v>1612</v>
      </c>
      <c r="C2332" s="29" t="s">
        <v>1611</v>
      </c>
      <c r="D2332" s="29">
        <v>14901283</v>
      </c>
      <c r="E2332" s="31">
        <v>4.7760524749755904</v>
      </c>
    </row>
    <row r="2333" spans="2:5" x14ac:dyDescent="0.2">
      <c r="B2333" s="29" t="s">
        <v>1610</v>
      </c>
      <c r="C2333" s="29" t="s">
        <v>1609</v>
      </c>
      <c r="D2333" s="29">
        <v>14895864</v>
      </c>
      <c r="E2333" s="31">
        <v>0.729999959468842</v>
      </c>
    </row>
    <row r="2334" spans="2:5" x14ac:dyDescent="0.2">
      <c r="B2334" s="29" t="s">
        <v>1608</v>
      </c>
      <c r="C2334" s="29" t="s">
        <v>1607</v>
      </c>
      <c r="D2334" s="29">
        <v>14870770</v>
      </c>
      <c r="E2334" s="31">
        <v>1.0009576082229601</v>
      </c>
    </row>
    <row r="2335" spans="2:5" x14ac:dyDescent="0.2">
      <c r="B2335" s="29" t="s">
        <v>1606</v>
      </c>
      <c r="C2335" s="29" t="s">
        <v>1605</v>
      </c>
      <c r="D2335" s="29">
        <v>14870728</v>
      </c>
      <c r="E2335" s="31">
        <v>1.06532394886017</v>
      </c>
    </row>
    <row r="2336" spans="2:5" x14ac:dyDescent="0.2">
      <c r="B2336" s="29" t="s">
        <v>1604</v>
      </c>
      <c r="C2336" s="29" t="s">
        <v>1603</v>
      </c>
      <c r="D2336" s="29">
        <v>14855770</v>
      </c>
      <c r="E2336" s="31">
        <v>0.18259999155998199</v>
      </c>
    </row>
    <row r="2337" spans="2:5" x14ac:dyDescent="0.2">
      <c r="B2337" s="29" t="s">
        <v>1602</v>
      </c>
      <c r="C2337" s="29" t="s">
        <v>1601</v>
      </c>
      <c r="D2337" s="29">
        <v>14826598</v>
      </c>
      <c r="E2337" s="31">
        <v>4.1734662055969203</v>
      </c>
    </row>
    <row r="2338" spans="2:5" x14ac:dyDescent="0.2">
      <c r="B2338" s="29" t="s">
        <v>1600</v>
      </c>
      <c r="C2338" s="29" t="s">
        <v>1599</v>
      </c>
      <c r="D2338" s="29">
        <v>14819539</v>
      </c>
      <c r="E2338" s="31">
        <v>1.4272361993789699</v>
      </c>
    </row>
    <row r="2339" spans="2:5" x14ac:dyDescent="0.2">
      <c r="B2339" s="29" t="s">
        <v>1598</v>
      </c>
      <c r="C2339" s="29" t="s">
        <v>1597</v>
      </c>
      <c r="D2339" s="29">
        <v>14810213</v>
      </c>
      <c r="E2339" s="31">
        <v>0.37999999523162797</v>
      </c>
    </row>
    <row r="2340" spans="2:5" x14ac:dyDescent="0.2">
      <c r="B2340" s="29" t="s">
        <v>1596</v>
      </c>
      <c r="C2340" s="29" t="s">
        <v>1595</v>
      </c>
      <c r="D2340" s="29">
        <v>14765788</v>
      </c>
      <c r="E2340" s="31">
        <v>0.17754608392715501</v>
      </c>
    </row>
    <row r="2341" spans="2:5" x14ac:dyDescent="0.2">
      <c r="B2341" s="29" t="s">
        <v>1594</v>
      </c>
      <c r="C2341" s="29" t="s">
        <v>1593</v>
      </c>
      <c r="D2341" s="29">
        <v>14760399</v>
      </c>
      <c r="E2341" s="31">
        <v>0.37009999155998202</v>
      </c>
    </row>
    <row r="2342" spans="2:5" x14ac:dyDescent="0.2">
      <c r="B2342" s="29" t="s">
        <v>1592</v>
      </c>
      <c r="C2342" s="29" t="s">
        <v>1591</v>
      </c>
      <c r="D2342" s="29">
        <v>14730457</v>
      </c>
      <c r="E2342" s="31">
        <v>1.3554379940032999</v>
      </c>
    </row>
    <row r="2343" spans="2:5" x14ac:dyDescent="0.2">
      <c r="B2343" s="29" t="s">
        <v>1590</v>
      </c>
      <c r="C2343" s="29" t="s">
        <v>1589</v>
      </c>
      <c r="D2343" s="29">
        <v>14716660</v>
      </c>
      <c r="E2343" s="31">
        <v>0.18510124087333699</v>
      </c>
    </row>
    <row r="2344" spans="2:5" x14ac:dyDescent="0.2">
      <c r="B2344" s="29" t="s">
        <v>1588</v>
      </c>
      <c r="C2344" s="29" t="s">
        <v>1587</v>
      </c>
      <c r="D2344" s="29">
        <v>14709257</v>
      </c>
      <c r="E2344" s="31">
        <v>0.10000000149011599</v>
      </c>
    </row>
    <row r="2345" spans="2:5" x14ac:dyDescent="0.2">
      <c r="B2345" s="29" t="s">
        <v>1586</v>
      </c>
      <c r="C2345" s="29" t="s">
        <v>1585</v>
      </c>
      <c r="D2345" s="29">
        <v>14674302</v>
      </c>
      <c r="E2345" s="31">
        <v>0.83253771066665605</v>
      </c>
    </row>
    <row r="2346" spans="2:5" x14ac:dyDescent="0.2">
      <c r="B2346" s="29" t="s">
        <v>1584</v>
      </c>
      <c r="C2346" s="29" t="s">
        <v>1583</v>
      </c>
      <c r="D2346" s="29">
        <v>14630011</v>
      </c>
      <c r="E2346" s="31">
        <v>2.5199999809265101</v>
      </c>
    </row>
    <row r="2347" spans="2:5" x14ac:dyDescent="0.2">
      <c r="B2347" s="29" t="s">
        <v>1582</v>
      </c>
      <c r="C2347" s="29" t="s">
        <v>1581</v>
      </c>
      <c r="D2347" s="29">
        <v>14577373</v>
      </c>
      <c r="E2347" s="31">
        <v>3.7799999713897701</v>
      </c>
    </row>
    <row r="2348" spans="2:5" x14ac:dyDescent="0.2">
      <c r="B2348" s="29" t="s">
        <v>1580</v>
      </c>
      <c r="C2348" s="29" t="s">
        <v>1579</v>
      </c>
      <c r="D2348" s="29">
        <v>14560007</v>
      </c>
      <c r="E2348" s="31">
        <v>2.3249564170837398</v>
      </c>
    </row>
    <row r="2349" spans="2:5" x14ac:dyDescent="0.2">
      <c r="B2349" s="29" t="s">
        <v>1578</v>
      </c>
      <c r="C2349" s="29" t="s">
        <v>1577</v>
      </c>
      <c r="D2349" s="29">
        <v>14557334</v>
      </c>
      <c r="E2349" s="31">
        <v>0.80000001192092896</v>
      </c>
    </row>
    <row r="2350" spans="2:5" x14ac:dyDescent="0.2">
      <c r="B2350" s="29" t="s">
        <v>1576</v>
      </c>
      <c r="C2350" s="29" t="s">
        <v>1575</v>
      </c>
      <c r="D2350" s="29">
        <v>14532559</v>
      </c>
      <c r="E2350" s="31">
        <v>5.5199999809265101</v>
      </c>
    </row>
    <row r="2351" spans="2:5" x14ac:dyDescent="0.2">
      <c r="B2351" s="29" t="s">
        <v>1574</v>
      </c>
      <c r="C2351" s="29" t="s">
        <v>1573</v>
      </c>
      <c r="D2351" s="29">
        <v>14423168</v>
      </c>
      <c r="E2351" s="31">
        <v>0.471299678087234</v>
      </c>
    </row>
    <row r="2352" spans="2:5" x14ac:dyDescent="0.2">
      <c r="B2352" s="29" t="s">
        <v>1572</v>
      </c>
      <c r="C2352" s="29" t="s">
        <v>1571</v>
      </c>
      <c r="D2352" s="29">
        <v>14416555</v>
      </c>
      <c r="E2352" s="31">
        <v>5.2471179515123402E-2</v>
      </c>
    </row>
    <row r="2353" spans="2:5" x14ac:dyDescent="0.2">
      <c r="B2353" s="29" t="s">
        <v>1570</v>
      </c>
      <c r="C2353" s="29" t="s">
        <v>1569</v>
      </c>
      <c r="D2353" s="29">
        <v>14385206</v>
      </c>
      <c r="E2353" s="31">
        <v>0.11334109306335401</v>
      </c>
    </row>
    <row r="2354" spans="2:5" x14ac:dyDescent="0.2">
      <c r="B2354" s="29" t="s">
        <v>1568</v>
      </c>
      <c r="C2354" s="29" t="s">
        <v>1567</v>
      </c>
      <c r="D2354" s="29">
        <v>14377407</v>
      </c>
      <c r="E2354" s="31">
        <v>0.71670824289321899</v>
      </c>
    </row>
    <row r="2355" spans="2:5" x14ac:dyDescent="0.2">
      <c r="B2355" s="29" t="s">
        <v>1566</v>
      </c>
      <c r="C2355" s="29" t="s">
        <v>1565</v>
      </c>
      <c r="D2355" s="29">
        <v>14365564</v>
      </c>
      <c r="E2355" s="31">
        <v>0.54654598236083995</v>
      </c>
    </row>
    <row r="2356" spans="2:5" x14ac:dyDescent="0.2">
      <c r="B2356" s="29" t="s">
        <v>1564</v>
      </c>
      <c r="C2356" s="29" t="s">
        <v>1563</v>
      </c>
      <c r="D2356" s="29">
        <v>14298381</v>
      </c>
      <c r="E2356" s="31">
        <v>2.8568980693817099</v>
      </c>
    </row>
    <row r="2357" spans="2:5" x14ac:dyDescent="0.2">
      <c r="B2357" s="29" t="s">
        <v>1562</v>
      </c>
      <c r="C2357" s="29" t="s">
        <v>1561</v>
      </c>
      <c r="D2357" s="29">
        <v>14288579</v>
      </c>
      <c r="E2357" s="31">
        <v>0.196433946490288</v>
      </c>
    </row>
    <row r="2358" spans="2:5" x14ac:dyDescent="0.2">
      <c r="B2358" s="29" t="s">
        <v>1560</v>
      </c>
      <c r="C2358" s="29" t="s">
        <v>1559</v>
      </c>
      <c r="D2358" s="29">
        <v>14276074</v>
      </c>
      <c r="E2358" s="31">
        <v>0.285706847906113</v>
      </c>
    </row>
    <row r="2359" spans="2:5" x14ac:dyDescent="0.2">
      <c r="B2359" s="29" t="s">
        <v>1558</v>
      </c>
      <c r="C2359" s="29" t="s">
        <v>1557</v>
      </c>
      <c r="D2359" s="29">
        <v>14244036</v>
      </c>
      <c r="E2359" s="31">
        <v>2.3838243484497101</v>
      </c>
    </row>
    <row r="2360" spans="2:5" x14ac:dyDescent="0.2">
      <c r="B2360" s="29" t="s">
        <v>1556</v>
      </c>
      <c r="C2360" s="29" t="s">
        <v>1555</v>
      </c>
      <c r="D2360" s="29">
        <v>14222503</v>
      </c>
      <c r="E2360" s="31">
        <v>1.1493769884109499</v>
      </c>
    </row>
    <row r="2361" spans="2:5" x14ac:dyDescent="0.2">
      <c r="B2361" s="29" t="s">
        <v>1554</v>
      </c>
      <c r="C2361" s="29" t="s">
        <v>1553</v>
      </c>
      <c r="D2361" s="29">
        <v>14164454</v>
      </c>
      <c r="E2361" s="31">
        <v>0.25616544485092202</v>
      </c>
    </row>
    <row r="2362" spans="2:5" x14ac:dyDescent="0.2">
      <c r="B2362" s="29" t="s">
        <v>1552</v>
      </c>
      <c r="C2362" s="29" t="s">
        <v>1551</v>
      </c>
      <c r="D2362" s="29">
        <v>14118536</v>
      </c>
      <c r="E2362" s="31">
        <v>9.8484843969345107E-2</v>
      </c>
    </row>
    <row r="2363" spans="2:5" x14ac:dyDescent="0.2">
      <c r="B2363" s="29" t="s">
        <v>1550</v>
      </c>
      <c r="C2363" s="29" t="s">
        <v>1549</v>
      </c>
      <c r="D2363" s="29">
        <v>14043264</v>
      </c>
      <c r="E2363" s="31">
        <v>0.12132799625396699</v>
      </c>
    </row>
    <row r="2364" spans="2:5" x14ac:dyDescent="0.2">
      <c r="B2364" s="29" t="s">
        <v>1548</v>
      </c>
      <c r="C2364" s="29" t="s">
        <v>1547</v>
      </c>
      <c r="D2364" s="29">
        <v>14034208</v>
      </c>
      <c r="E2364" s="31">
        <v>1.54705357551575</v>
      </c>
    </row>
    <row r="2365" spans="2:5" x14ac:dyDescent="0.2">
      <c r="B2365" s="29" t="s">
        <v>1546</v>
      </c>
      <c r="C2365" s="29" t="s">
        <v>1545</v>
      </c>
      <c r="D2365" s="29">
        <v>14023066</v>
      </c>
      <c r="E2365" s="31">
        <v>1.1399999856948899</v>
      </c>
    </row>
    <row r="2366" spans="2:5" x14ac:dyDescent="0.2">
      <c r="B2366" s="29" t="s">
        <v>1544</v>
      </c>
      <c r="C2366" s="29" t="s">
        <v>1543</v>
      </c>
      <c r="D2366" s="29">
        <v>13985797</v>
      </c>
      <c r="E2366" s="31">
        <v>0.52130550146102905</v>
      </c>
    </row>
    <row r="2367" spans="2:5" x14ac:dyDescent="0.2">
      <c r="B2367" s="29" t="s">
        <v>1542</v>
      </c>
      <c r="C2367" s="29" t="s">
        <v>1541</v>
      </c>
      <c r="D2367" s="29">
        <v>13954330</v>
      </c>
      <c r="E2367" s="31">
        <v>6.8069901466369602</v>
      </c>
    </row>
    <row r="2368" spans="2:5" x14ac:dyDescent="0.2">
      <c r="B2368" s="29" t="s">
        <v>1540</v>
      </c>
      <c r="C2368" s="29" t="s">
        <v>1539</v>
      </c>
      <c r="D2368" s="29">
        <v>13824525</v>
      </c>
      <c r="E2368" s="31">
        <v>0.136494010686874</v>
      </c>
    </row>
    <row r="2369" spans="2:5" x14ac:dyDescent="0.2">
      <c r="B2369" s="29" t="s">
        <v>1538</v>
      </c>
      <c r="C2369" s="29" t="s">
        <v>1537</v>
      </c>
      <c r="D2369" s="29">
        <v>13710078</v>
      </c>
      <c r="E2369" s="31">
        <v>2.0199999809265101</v>
      </c>
    </row>
    <row r="2370" spans="2:5" x14ac:dyDescent="0.2">
      <c r="B2370" s="29" t="s">
        <v>1536</v>
      </c>
      <c r="C2370" s="29" t="s">
        <v>1535</v>
      </c>
      <c r="D2370" s="29">
        <v>13704612</v>
      </c>
      <c r="E2370" s="31">
        <v>1.2284297943115201</v>
      </c>
    </row>
    <row r="2371" spans="2:5" x14ac:dyDescent="0.2">
      <c r="B2371" s="29" t="s">
        <v>1534</v>
      </c>
      <c r="C2371" s="29" t="s">
        <v>1533</v>
      </c>
      <c r="D2371" s="29">
        <v>13486978</v>
      </c>
      <c r="E2371" s="31">
        <v>0.36984449625015298</v>
      </c>
    </row>
    <row r="2372" spans="2:5" x14ac:dyDescent="0.2">
      <c r="B2372" s="29" t="s">
        <v>1532</v>
      </c>
      <c r="C2372" s="29" t="s">
        <v>1531</v>
      </c>
      <c r="D2372" s="29">
        <v>13474049</v>
      </c>
      <c r="E2372" s="31">
        <v>1.30961966514587</v>
      </c>
    </row>
    <row r="2373" spans="2:5" x14ac:dyDescent="0.2">
      <c r="B2373" s="29" t="s">
        <v>1530</v>
      </c>
      <c r="C2373" s="29" t="s">
        <v>1529</v>
      </c>
      <c r="D2373" s="29">
        <v>13428727</v>
      </c>
      <c r="E2373" s="31">
        <v>1.05377149581909</v>
      </c>
    </row>
    <row r="2374" spans="2:5" x14ac:dyDescent="0.2">
      <c r="B2374" s="29" t="s">
        <v>1528</v>
      </c>
      <c r="C2374" s="29" t="s">
        <v>1527</v>
      </c>
      <c r="D2374" s="29">
        <v>13427533</v>
      </c>
      <c r="E2374" s="31">
        <v>0.166213348507881</v>
      </c>
    </row>
    <row r="2375" spans="2:5" x14ac:dyDescent="0.2">
      <c r="B2375" s="29" t="s">
        <v>1526</v>
      </c>
      <c r="C2375" s="29" t="s">
        <v>1525</v>
      </c>
      <c r="D2375" s="29">
        <v>13388411</v>
      </c>
      <c r="E2375" s="31">
        <v>0.66824954748153698</v>
      </c>
    </row>
    <row r="2376" spans="2:5" x14ac:dyDescent="0.2">
      <c r="B2376" s="29" t="s">
        <v>1524</v>
      </c>
      <c r="C2376" s="29" t="s">
        <v>1523</v>
      </c>
      <c r="D2376" s="29">
        <v>13362146</v>
      </c>
      <c r="E2376" s="31">
        <v>5.9999998658895499E-2</v>
      </c>
    </row>
    <row r="2377" spans="2:5" x14ac:dyDescent="0.2">
      <c r="B2377" s="29" t="s">
        <v>1522</v>
      </c>
      <c r="C2377" s="29" t="s">
        <v>1521</v>
      </c>
      <c r="D2377" s="29">
        <v>13320263</v>
      </c>
      <c r="E2377" s="31">
        <v>6.3542494773864702</v>
      </c>
    </row>
    <row r="2378" spans="2:5" x14ac:dyDescent="0.2">
      <c r="B2378" s="29" t="s">
        <v>1520</v>
      </c>
      <c r="C2378" s="29" t="s">
        <v>1519</v>
      </c>
      <c r="D2378" s="29">
        <v>13234476</v>
      </c>
      <c r="E2378" s="31">
        <v>1.2599999904632599</v>
      </c>
    </row>
    <row r="2379" spans="2:5" x14ac:dyDescent="0.2">
      <c r="B2379" s="29" t="s">
        <v>1518</v>
      </c>
      <c r="C2379" s="29" t="s">
        <v>1517</v>
      </c>
      <c r="D2379" s="29">
        <v>13221292</v>
      </c>
      <c r="E2379" s="31">
        <v>0.62110000848770097</v>
      </c>
    </row>
    <row r="2380" spans="2:5" x14ac:dyDescent="0.2">
      <c r="B2380" s="29" t="s">
        <v>1516</v>
      </c>
      <c r="C2380" s="29" t="s">
        <v>1515</v>
      </c>
      <c r="D2380" s="29">
        <v>13179917</v>
      </c>
      <c r="E2380" s="31">
        <v>6.2549643516540501</v>
      </c>
    </row>
    <row r="2381" spans="2:5" x14ac:dyDescent="0.2">
      <c r="B2381" s="29" t="s">
        <v>1514</v>
      </c>
      <c r="C2381" s="29" t="s">
        <v>1513</v>
      </c>
      <c r="D2381" s="29">
        <v>13132583</v>
      </c>
      <c r="E2381" s="31">
        <v>2.78499531745911</v>
      </c>
    </row>
    <row r="2382" spans="2:5" x14ac:dyDescent="0.2">
      <c r="B2382" s="29" t="s">
        <v>1512</v>
      </c>
      <c r="C2382" s="29" t="s">
        <v>1511</v>
      </c>
      <c r="D2382" s="29">
        <v>13090772</v>
      </c>
      <c r="E2382" s="31">
        <v>0.30873194336891202</v>
      </c>
    </row>
    <row r="2383" spans="2:5" x14ac:dyDescent="0.2">
      <c r="B2383" s="29" t="s">
        <v>1510</v>
      </c>
      <c r="C2383" s="29" t="s">
        <v>1509</v>
      </c>
      <c r="D2383" s="29">
        <v>13003338</v>
      </c>
      <c r="E2383" s="31">
        <v>0.62328022718429599</v>
      </c>
    </row>
    <row r="2384" spans="2:5" x14ac:dyDescent="0.2">
      <c r="B2384" s="29" t="s">
        <v>1508</v>
      </c>
      <c r="C2384" s="29" t="s">
        <v>1507</v>
      </c>
      <c r="D2384" s="29">
        <v>12962838</v>
      </c>
      <c r="E2384" s="31">
        <v>1.54999995231628</v>
      </c>
    </row>
    <row r="2385" spans="2:5" x14ac:dyDescent="0.2">
      <c r="B2385" s="29" t="s">
        <v>1506</v>
      </c>
      <c r="C2385" s="29" t="s">
        <v>1505</v>
      </c>
      <c r="D2385" s="29">
        <v>12864238</v>
      </c>
      <c r="E2385" s="31">
        <v>0.77489995956420898</v>
      </c>
    </row>
    <row r="2386" spans="2:5" x14ac:dyDescent="0.2">
      <c r="B2386" s="29" t="s">
        <v>1504</v>
      </c>
      <c r="C2386" s="29" t="s">
        <v>1503</v>
      </c>
      <c r="D2386" s="29">
        <v>12859720</v>
      </c>
      <c r="E2386" s="31">
        <v>2.8876831531524698</v>
      </c>
    </row>
    <row r="2387" spans="2:5" x14ac:dyDescent="0.2">
      <c r="B2387" s="29" t="s">
        <v>1502</v>
      </c>
      <c r="C2387" s="29" t="s">
        <v>1501</v>
      </c>
      <c r="D2387" s="29">
        <v>12832383</v>
      </c>
      <c r="E2387" s="31">
        <v>0.40228700637817399</v>
      </c>
    </row>
    <row r="2388" spans="2:5" x14ac:dyDescent="0.2">
      <c r="B2388" s="29" t="s">
        <v>1500</v>
      </c>
      <c r="C2388" s="29" t="s">
        <v>1499</v>
      </c>
      <c r="D2388" s="29">
        <v>12803915</v>
      </c>
      <c r="E2388" s="31">
        <v>0.52793240547180198</v>
      </c>
    </row>
    <row r="2389" spans="2:5" x14ac:dyDescent="0.2">
      <c r="B2389" s="29" t="s">
        <v>1498</v>
      </c>
      <c r="C2389" s="29" t="s">
        <v>1497</v>
      </c>
      <c r="D2389" s="29">
        <v>12775951</v>
      </c>
      <c r="E2389" s="31">
        <v>0.427082389593124</v>
      </c>
    </row>
    <row r="2390" spans="2:5" x14ac:dyDescent="0.2">
      <c r="B2390" s="29" t="s">
        <v>1496</v>
      </c>
      <c r="C2390" s="29" t="s">
        <v>1495</v>
      </c>
      <c r="D2390" s="29">
        <v>12663651</v>
      </c>
      <c r="E2390" s="31">
        <v>0.45751902461051902</v>
      </c>
    </row>
    <row r="2391" spans="2:5" x14ac:dyDescent="0.2">
      <c r="B2391" s="29" t="s">
        <v>1494</v>
      </c>
      <c r="C2391" s="29" t="s">
        <v>1493</v>
      </c>
      <c r="D2391" s="29">
        <v>12591390</v>
      </c>
      <c r="E2391" s="31">
        <v>9.3017086386680603E-2</v>
      </c>
    </row>
    <row r="2392" spans="2:5" x14ac:dyDescent="0.2">
      <c r="B2392" s="29" t="s">
        <v>1492</v>
      </c>
      <c r="C2392" s="29" t="s">
        <v>1491</v>
      </c>
      <c r="D2392" s="29">
        <v>12555600</v>
      </c>
      <c r="E2392" s="31">
        <v>0.190959692001343</v>
      </c>
    </row>
    <row r="2393" spans="2:5" x14ac:dyDescent="0.2">
      <c r="B2393" s="29" t="s">
        <v>1490</v>
      </c>
      <c r="C2393" s="29" t="s">
        <v>1489</v>
      </c>
      <c r="D2393" s="29">
        <v>12453958</v>
      </c>
      <c r="E2393" s="31">
        <v>3.94316017627716E-2</v>
      </c>
    </row>
    <row r="2394" spans="2:5" x14ac:dyDescent="0.2">
      <c r="B2394" s="29" t="s">
        <v>1488</v>
      </c>
      <c r="C2394" s="29" t="s">
        <v>1487</v>
      </c>
      <c r="D2394" s="29">
        <v>12453368</v>
      </c>
      <c r="E2394" s="31">
        <v>0.28745928406715399</v>
      </c>
    </row>
    <row r="2395" spans="2:5" x14ac:dyDescent="0.2">
      <c r="B2395" s="29" t="s">
        <v>1486</v>
      </c>
      <c r="C2395" s="29" t="s">
        <v>1485</v>
      </c>
      <c r="D2395" s="29">
        <v>12385715</v>
      </c>
      <c r="E2395" s="31">
        <v>0.47129997611045799</v>
      </c>
    </row>
    <row r="2396" spans="2:5" x14ac:dyDescent="0.2">
      <c r="B2396" s="29" t="s">
        <v>1484</v>
      </c>
      <c r="C2396" s="29" t="s">
        <v>1483</v>
      </c>
      <c r="D2396" s="29">
        <v>12329994</v>
      </c>
      <c r="E2396" s="31">
        <v>0.41553339362144498</v>
      </c>
    </row>
    <row r="2397" spans="2:5" x14ac:dyDescent="0.2">
      <c r="B2397" s="29" t="s">
        <v>1482</v>
      </c>
      <c r="C2397" s="29" t="s">
        <v>1481</v>
      </c>
      <c r="D2397" s="29">
        <v>12248296</v>
      </c>
      <c r="E2397" s="31">
        <v>0.12843759357929199</v>
      </c>
    </row>
    <row r="2398" spans="2:5" x14ac:dyDescent="0.2">
      <c r="B2398" s="29" t="s">
        <v>1480</v>
      </c>
      <c r="C2398" s="29" t="s">
        <v>1479</v>
      </c>
      <c r="D2398" s="29">
        <v>12231275</v>
      </c>
      <c r="E2398" s="31">
        <v>1.1783903837203999</v>
      </c>
    </row>
    <row r="2399" spans="2:5" x14ac:dyDescent="0.2">
      <c r="B2399" s="29" t="s">
        <v>1478</v>
      </c>
      <c r="C2399" s="29" t="s">
        <v>1477</v>
      </c>
      <c r="D2399" s="29">
        <v>12201362</v>
      </c>
      <c r="E2399" s="31">
        <v>1.4099999666214</v>
      </c>
    </row>
    <row r="2400" spans="2:5" x14ac:dyDescent="0.2">
      <c r="B2400" s="29" t="s">
        <v>1476</v>
      </c>
      <c r="C2400" s="29" t="s">
        <v>1475</v>
      </c>
      <c r="D2400" s="29">
        <v>12163149</v>
      </c>
      <c r="E2400" s="31">
        <v>0.28709578514099099</v>
      </c>
    </row>
    <row r="2401" spans="2:5" x14ac:dyDescent="0.2">
      <c r="B2401" s="29" t="s">
        <v>1474</v>
      </c>
      <c r="C2401" s="29" t="s">
        <v>1473</v>
      </c>
      <c r="D2401" s="29">
        <v>12083381</v>
      </c>
      <c r="E2401" s="31">
        <v>4.28999996185303</v>
      </c>
    </row>
    <row r="2402" spans="2:5" x14ac:dyDescent="0.2">
      <c r="B2402" s="29" t="s">
        <v>1472</v>
      </c>
      <c r="C2402" s="29" t="s">
        <v>1471</v>
      </c>
      <c r="D2402" s="29">
        <v>12071836</v>
      </c>
      <c r="E2402" s="31">
        <v>0.67159998416900601</v>
      </c>
    </row>
    <row r="2403" spans="2:5" x14ac:dyDescent="0.2">
      <c r="B2403" s="29" t="s">
        <v>1470</v>
      </c>
      <c r="C2403" s="29" t="s">
        <v>1469</v>
      </c>
      <c r="D2403" s="29">
        <v>12050247</v>
      </c>
      <c r="E2403" s="31">
        <v>0.51100003719329801</v>
      </c>
    </row>
    <row r="2404" spans="2:5" x14ac:dyDescent="0.2">
      <c r="B2404" s="29" t="s">
        <v>1468</v>
      </c>
      <c r="C2404" s="29" t="s">
        <v>1467</v>
      </c>
      <c r="D2404" s="29">
        <v>12033193</v>
      </c>
      <c r="E2404" s="31">
        <v>0.196433946490288</v>
      </c>
    </row>
    <row r="2405" spans="2:5" x14ac:dyDescent="0.2">
      <c r="B2405" s="29" t="s">
        <v>1466</v>
      </c>
      <c r="C2405" s="29" t="s">
        <v>1465</v>
      </c>
      <c r="D2405" s="29">
        <v>11999814</v>
      </c>
      <c r="E2405" s="31">
        <v>2.7828881740570099</v>
      </c>
    </row>
    <row r="2406" spans="2:5" x14ac:dyDescent="0.2">
      <c r="B2406" s="29" t="s">
        <v>1464</v>
      </c>
      <c r="C2406" s="29" t="s">
        <v>1463</v>
      </c>
      <c r="D2406" s="29">
        <v>11954573</v>
      </c>
      <c r="E2406" s="31">
        <v>1.9857028722763099</v>
      </c>
    </row>
    <row r="2407" spans="2:5" x14ac:dyDescent="0.2">
      <c r="B2407" s="29" t="s">
        <v>1462</v>
      </c>
      <c r="C2407" s="29" t="s">
        <v>1461</v>
      </c>
      <c r="D2407" s="29">
        <v>11899246</v>
      </c>
      <c r="E2407" s="31">
        <v>6.8246996961533997E-3</v>
      </c>
    </row>
    <row r="2408" spans="2:5" x14ac:dyDescent="0.2">
      <c r="B2408" s="29" t="s">
        <v>1460</v>
      </c>
      <c r="C2408" s="29" t="s">
        <v>1459</v>
      </c>
      <c r="D2408" s="29">
        <v>11888253</v>
      </c>
      <c r="E2408" s="31">
        <v>0.394976556301117</v>
      </c>
    </row>
    <row r="2409" spans="2:5" x14ac:dyDescent="0.2">
      <c r="B2409" s="29" t="s">
        <v>1458</v>
      </c>
      <c r="C2409" s="29" t="s">
        <v>1457</v>
      </c>
      <c r="D2409" s="29">
        <v>11868581</v>
      </c>
      <c r="E2409" s="31">
        <v>0.22287698090076399</v>
      </c>
    </row>
    <row r="2410" spans="2:5" x14ac:dyDescent="0.2">
      <c r="B2410" s="29" t="s">
        <v>1456</v>
      </c>
      <c r="C2410" s="29" t="s">
        <v>1455</v>
      </c>
      <c r="D2410" s="29">
        <v>11817386</v>
      </c>
      <c r="E2410" s="31">
        <v>0.231615215539932</v>
      </c>
    </row>
    <row r="2411" spans="2:5" x14ac:dyDescent="0.2">
      <c r="B2411" s="29" t="s">
        <v>1454</v>
      </c>
      <c r="C2411" s="29" t="s">
        <v>1453</v>
      </c>
      <c r="D2411" s="29">
        <v>11808591</v>
      </c>
      <c r="E2411" s="31">
        <v>1.43278995528817E-2</v>
      </c>
    </row>
    <row r="2412" spans="2:5" x14ac:dyDescent="0.2">
      <c r="B2412" s="29" t="s">
        <v>1452</v>
      </c>
      <c r="C2412" s="29" t="s">
        <v>1451</v>
      </c>
      <c r="D2412" s="29">
        <v>11721019</v>
      </c>
      <c r="E2412" s="31">
        <v>1.3887022733688399</v>
      </c>
    </row>
    <row r="2413" spans="2:5" x14ac:dyDescent="0.2">
      <c r="B2413" s="29" t="s">
        <v>1450</v>
      </c>
      <c r="C2413" s="29" t="s">
        <v>1449</v>
      </c>
      <c r="D2413" s="29">
        <v>11701756</v>
      </c>
      <c r="E2413" s="31">
        <v>0.12683412432670599</v>
      </c>
    </row>
    <row r="2414" spans="2:5" x14ac:dyDescent="0.2">
      <c r="B2414" s="29" t="s">
        <v>1448</v>
      </c>
      <c r="C2414" s="29" t="s">
        <v>1447</v>
      </c>
      <c r="D2414" s="29">
        <v>11698119</v>
      </c>
      <c r="E2414" s="31">
        <v>0.55000001192092896</v>
      </c>
    </row>
    <row r="2415" spans="2:5" x14ac:dyDescent="0.2">
      <c r="B2415" s="29" t="s">
        <v>1446</v>
      </c>
      <c r="C2415" s="29" t="s">
        <v>1445</v>
      </c>
      <c r="D2415" s="29">
        <v>11692104</v>
      </c>
      <c r="E2415" s="31">
        <v>0.56900537014007602</v>
      </c>
    </row>
    <row r="2416" spans="2:5" x14ac:dyDescent="0.2">
      <c r="B2416" s="29" t="s">
        <v>1444</v>
      </c>
      <c r="C2416" s="29" t="s">
        <v>1443</v>
      </c>
      <c r="D2416" s="29">
        <v>11638187</v>
      </c>
      <c r="E2416" s="31">
        <v>0.468084126710892</v>
      </c>
    </row>
    <row r="2417" spans="2:5" x14ac:dyDescent="0.2">
      <c r="B2417" s="29" t="s">
        <v>1442</v>
      </c>
      <c r="C2417" s="29" t="s">
        <v>1441</v>
      </c>
      <c r="D2417" s="29">
        <v>11630688</v>
      </c>
      <c r="E2417" s="31">
        <v>0.15166001021861999</v>
      </c>
    </row>
    <row r="2418" spans="2:5" x14ac:dyDescent="0.2">
      <c r="B2418" s="29" t="s">
        <v>1440</v>
      </c>
      <c r="C2418" s="29" t="s">
        <v>1439</v>
      </c>
      <c r="D2418" s="29">
        <v>11564054</v>
      </c>
      <c r="E2418" s="31">
        <v>0.180055886507034</v>
      </c>
    </row>
    <row r="2419" spans="2:5" x14ac:dyDescent="0.2">
      <c r="B2419" s="29" t="s">
        <v>1438</v>
      </c>
      <c r="C2419" s="29" t="s">
        <v>1437</v>
      </c>
      <c r="D2419" s="29">
        <v>11487906</v>
      </c>
      <c r="E2419" s="31">
        <v>1.2300000190734901</v>
      </c>
    </row>
    <row r="2420" spans="2:5" x14ac:dyDescent="0.2">
      <c r="B2420" s="29" t="s">
        <v>1436</v>
      </c>
      <c r="C2420" s="29" t="s">
        <v>1435</v>
      </c>
      <c r="D2420" s="29">
        <v>11367851</v>
      </c>
      <c r="E2420" s="31">
        <v>0.24219277501106301</v>
      </c>
    </row>
    <row r="2421" spans="2:5" x14ac:dyDescent="0.2">
      <c r="B2421" s="29" t="s">
        <v>1434</v>
      </c>
      <c r="C2421" s="29" t="s">
        <v>1433</v>
      </c>
      <c r="D2421" s="29">
        <v>11350815</v>
      </c>
      <c r="E2421" s="31">
        <v>1.8970301151275599</v>
      </c>
    </row>
    <row r="2422" spans="2:5" x14ac:dyDescent="0.2">
      <c r="B2422" s="29" t="s">
        <v>1432</v>
      </c>
      <c r="C2422" s="29" t="s">
        <v>1431</v>
      </c>
      <c r="D2422" s="29">
        <v>11233201</v>
      </c>
      <c r="E2422" s="31">
        <v>0.63689035177230802</v>
      </c>
    </row>
    <row r="2423" spans="2:5" x14ac:dyDescent="0.2">
      <c r="B2423" s="29" t="s">
        <v>1430</v>
      </c>
      <c r="C2423" s="29" t="s">
        <v>1429</v>
      </c>
      <c r="D2423" s="29">
        <v>11104236</v>
      </c>
      <c r="E2423" s="31">
        <v>4.8000001907348597</v>
      </c>
    </row>
    <row r="2424" spans="2:5" x14ac:dyDescent="0.2">
      <c r="B2424" s="29" t="s">
        <v>1428</v>
      </c>
      <c r="C2424" s="29" t="s">
        <v>1427</v>
      </c>
      <c r="D2424" s="29">
        <v>11061039</v>
      </c>
      <c r="E2424" s="31">
        <v>0.140000000596046</v>
      </c>
    </row>
    <row r="2425" spans="2:5" x14ac:dyDescent="0.2">
      <c r="B2425" s="29" t="s">
        <v>1426</v>
      </c>
      <c r="C2425" s="29" t="s">
        <v>1425</v>
      </c>
      <c r="D2425" s="29">
        <v>11056403</v>
      </c>
      <c r="E2425" s="31">
        <v>0.172499999403954</v>
      </c>
    </row>
    <row r="2426" spans="2:5" x14ac:dyDescent="0.2">
      <c r="B2426" s="29" t="s">
        <v>1424</v>
      </c>
      <c r="C2426" s="29" t="s">
        <v>1423</v>
      </c>
      <c r="D2426" s="29">
        <v>11031513</v>
      </c>
      <c r="E2426" s="31">
        <v>0.30000001192092901</v>
      </c>
    </row>
    <row r="2427" spans="2:5" x14ac:dyDescent="0.2">
      <c r="B2427" s="29" t="s">
        <v>1422</v>
      </c>
      <c r="C2427" s="29" t="s">
        <v>1421</v>
      </c>
      <c r="D2427" s="29">
        <v>11029198</v>
      </c>
      <c r="E2427" s="31">
        <v>0.38730001449585</v>
      </c>
    </row>
    <row r="2428" spans="2:5" x14ac:dyDescent="0.2">
      <c r="B2428" s="29" t="s">
        <v>1420</v>
      </c>
      <c r="C2428" s="29" t="s">
        <v>1419</v>
      </c>
      <c r="D2428" s="29">
        <v>10942812</v>
      </c>
      <c r="E2428" s="31">
        <v>8.7430582046508807</v>
      </c>
    </row>
    <row r="2429" spans="2:5" x14ac:dyDescent="0.2">
      <c r="B2429" s="29" t="s">
        <v>1418</v>
      </c>
      <c r="C2429" s="29" t="s">
        <v>1417</v>
      </c>
      <c r="D2429" s="29">
        <v>10923613</v>
      </c>
      <c r="E2429" s="31">
        <v>0.28355637192726102</v>
      </c>
    </row>
    <row r="2430" spans="2:5" x14ac:dyDescent="0.2">
      <c r="B2430" s="29" t="s">
        <v>1416</v>
      </c>
      <c r="C2430" s="29" t="s">
        <v>1415</v>
      </c>
      <c r="D2430" s="29">
        <v>10921691</v>
      </c>
      <c r="E2430" s="31">
        <v>2.65405010432005E-2</v>
      </c>
    </row>
    <row r="2431" spans="2:5" x14ac:dyDescent="0.2">
      <c r="B2431" s="29" t="s">
        <v>1414</v>
      </c>
      <c r="C2431" s="29" t="s">
        <v>1413</v>
      </c>
      <c r="D2431" s="29">
        <v>10902867</v>
      </c>
      <c r="E2431" s="31">
        <v>7.2796799242496504E-2</v>
      </c>
    </row>
    <row r="2432" spans="2:5" x14ac:dyDescent="0.2">
      <c r="B2432" s="29" t="s">
        <v>1412</v>
      </c>
      <c r="C2432" s="29" t="s">
        <v>1411</v>
      </c>
      <c r="D2432" s="29">
        <v>10901887</v>
      </c>
      <c r="E2432" s="31">
        <v>0.144077003002167</v>
      </c>
    </row>
    <row r="2433" spans="2:5" x14ac:dyDescent="0.2">
      <c r="B2433" s="29" t="s">
        <v>1410</v>
      </c>
      <c r="C2433" s="29" t="s">
        <v>1409</v>
      </c>
      <c r="D2433" s="29">
        <v>10877652</v>
      </c>
      <c r="E2433" s="31">
        <v>2.0086200237274201</v>
      </c>
    </row>
    <row r="2434" spans="2:5" x14ac:dyDescent="0.2">
      <c r="B2434" s="29" t="s">
        <v>1408</v>
      </c>
      <c r="C2434" s="29" t="s">
        <v>1407</v>
      </c>
      <c r="D2434" s="29">
        <v>10847866</v>
      </c>
      <c r="E2434" s="31">
        <v>1.16775667667389</v>
      </c>
    </row>
    <row r="2435" spans="2:5" x14ac:dyDescent="0.2">
      <c r="B2435" s="29" t="s">
        <v>1406</v>
      </c>
      <c r="C2435" s="29" t="s">
        <v>1405</v>
      </c>
      <c r="D2435" s="29">
        <v>10684557</v>
      </c>
      <c r="E2435" s="31">
        <v>1.44999995827675E-2</v>
      </c>
    </row>
    <row r="2436" spans="2:5" x14ac:dyDescent="0.2">
      <c r="B2436" s="29" t="s">
        <v>1404</v>
      </c>
      <c r="C2436" s="29" t="s">
        <v>1403</v>
      </c>
      <c r="D2436" s="29">
        <v>10524385</v>
      </c>
      <c r="E2436" s="31">
        <v>0.72200810909271196</v>
      </c>
    </row>
    <row r="2437" spans="2:5" x14ac:dyDescent="0.2">
      <c r="B2437" s="29" t="s">
        <v>1402</v>
      </c>
      <c r="C2437" s="29" t="s">
        <v>1401</v>
      </c>
      <c r="D2437" s="29">
        <v>10448192</v>
      </c>
      <c r="E2437" s="31">
        <v>3.0730636119842498</v>
      </c>
    </row>
    <row r="2438" spans="2:5" x14ac:dyDescent="0.2">
      <c r="B2438" s="29" t="s">
        <v>1400</v>
      </c>
      <c r="C2438" s="29" t="s">
        <v>1399</v>
      </c>
      <c r="D2438" s="29">
        <v>10441251</v>
      </c>
      <c r="E2438" s="31">
        <v>1</v>
      </c>
    </row>
    <row r="2439" spans="2:5" x14ac:dyDescent="0.2">
      <c r="B2439" s="29" t="s">
        <v>1398</v>
      </c>
      <c r="C2439" s="29" t="s">
        <v>1397</v>
      </c>
      <c r="D2439" s="29">
        <v>10402687</v>
      </c>
      <c r="E2439" s="31">
        <v>0.49278736114501998</v>
      </c>
    </row>
    <row r="2440" spans="2:5" x14ac:dyDescent="0.2">
      <c r="B2440" s="29" t="s">
        <v>1396</v>
      </c>
      <c r="C2440" s="29" t="s">
        <v>1395</v>
      </c>
      <c r="D2440" s="29">
        <v>10391506</v>
      </c>
      <c r="E2440" s="31">
        <v>0.57870101928710904</v>
      </c>
    </row>
    <row r="2441" spans="2:5" x14ac:dyDescent="0.2">
      <c r="B2441" s="29" t="s">
        <v>1394</v>
      </c>
      <c r="C2441" s="29" t="s">
        <v>1393</v>
      </c>
      <c r="D2441" s="29">
        <v>10358263</v>
      </c>
      <c r="E2441" s="31">
        <v>7.5830005109310206E-2</v>
      </c>
    </row>
    <row r="2442" spans="2:5" x14ac:dyDescent="0.2">
      <c r="B2442" s="29" t="s">
        <v>1392</v>
      </c>
      <c r="C2442" s="29" t="s">
        <v>1391</v>
      </c>
      <c r="D2442" s="29">
        <v>10326875</v>
      </c>
      <c r="E2442" s="31">
        <v>9.3928255140781403E-2</v>
      </c>
    </row>
    <row r="2443" spans="2:5" x14ac:dyDescent="0.2">
      <c r="B2443" s="29" t="s">
        <v>1390</v>
      </c>
      <c r="C2443" s="29" t="s">
        <v>1389</v>
      </c>
      <c r="D2443" s="29">
        <v>10289801</v>
      </c>
      <c r="E2443" s="31">
        <v>6.97636008262634E-2</v>
      </c>
    </row>
    <row r="2444" spans="2:5" x14ac:dyDescent="0.2">
      <c r="B2444" s="29" t="s">
        <v>1388</v>
      </c>
      <c r="C2444" s="29" t="s">
        <v>1387</v>
      </c>
      <c r="D2444" s="29">
        <v>10233810</v>
      </c>
      <c r="E2444" s="31">
        <v>0.791784107685089</v>
      </c>
    </row>
    <row r="2445" spans="2:5" x14ac:dyDescent="0.2">
      <c r="B2445" s="29" t="s">
        <v>1386</v>
      </c>
      <c r="C2445" s="29" t="s">
        <v>1385</v>
      </c>
      <c r="D2445" s="29">
        <v>10156177</v>
      </c>
      <c r="E2445" s="31">
        <v>0.216999992728233</v>
      </c>
    </row>
    <row r="2446" spans="2:5" x14ac:dyDescent="0.2">
      <c r="B2446" s="29" t="s">
        <v>1384</v>
      </c>
      <c r="C2446" s="29" t="s">
        <v>1383</v>
      </c>
      <c r="D2446" s="29">
        <v>10095815</v>
      </c>
      <c r="E2446" s="31">
        <v>0.41288301348686202</v>
      </c>
    </row>
    <row r="2447" spans="2:5" x14ac:dyDescent="0.2">
      <c r="B2447" s="29" t="s">
        <v>1382</v>
      </c>
      <c r="C2447" s="29" t="s">
        <v>1381</v>
      </c>
      <c r="D2447" s="29">
        <v>10050202</v>
      </c>
      <c r="E2447" s="31">
        <v>0.94898897409439098</v>
      </c>
    </row>
    <row r="2448" spans="2:5" x14ac:dyDescent="0.2">
      <c r="B2448" s="29" t="s">
        <v>1380</v>
      </c>
      <c r="C2448" s="29" t="s">
        <v>1379</v>
      </c>
      <c r="D2448" s="29">
        <v>10045810</v>
      </c>
      <c r="E2448" s="31">
        <v>0.91404485702514604</v>
      </c>
    </row>
    <row r="2449" spans="2:5" x14ac:dyDescent="0.2">
      <c r="B2449" s="29" t="s">
        <v>1378</v>
      </c>
      <c r="C2449" s="29" t="s">
        <v>1377</v>
      </c>
      <c r="D2449" s="29">
        <v>10031185</v>
      </c>
      <c r="E2449" s="31">
        <v>0.334372848272324</v>
      </c>
    </row>
    <row r="2450" spans="2:5" x14ac:dyDescent="0.2">
      <c r="B2450" s="29" t="s">
        <v>1376</v>
      </c>
      <c r="C2450" s="29" t="s">
        <v>1375</v>
      </c>
      <c r="D2450" s="29">
        <v>10002091</v>
      </c>
      <c r="E2450" s="31">
        <v>0.35048091411590598</v>
      </c>
    </row>
    <row r="2451" spans="2:5" x14ac:dyDescent="0.2">
      <c r="B2451" s="29" t="s">
        <v>1374</v>
      </c>
      <c r="C2451" s="29" t="s">
        <v>1373</v>
      </c>
      <c r="D2451" s="29">
        <v>9982229</v>
      </c>
      <c r="E2451" s="31">
        <v>1.28082728385925</v>
      </c>
    </row>
    <row r="2452" spans="2:5" x14ac:dyDescent="0.2">
      <c r="B2452" s="29" t="s">
        <v>1372</v>
      </c>
      <c r="C2452" s="29" t="s">
        <v>1371</v>
      </c>
      <c r="D2452" s="29">
        <v>9893961</v>
      </c>
      <c r="E2452" s="31">
        <v>0.18500000238418601</v>
      </c>
    </row>
    <row r="2453" spans="2:5" x14ac:dyDescent="0.2">
      <c r="B2453" s="29" t="s">
        <v>1370</v>
      </c>
      <c r="C2453" s="29" t="s">
        <v>1369</v>
      </c>
      <c r="D2453" s="29">
        <v>9882332</v>
      </c>
      <c r="E2453" s="31">
        <v>0.37143990397453303</v>
      </c>
    </row>
    <row r="2454" spans="2:5" x14ac:dyDescent="0.2">
      <c r="B2454" s="29" t="s">
        <v>1368</v>
      </c>
      <c r="C2454" s="29" t="s">
        <v>1367</v>
      </c>
      <c r="D2454" s="29">
        <v>9816797</v>
      </c>
      <c r="E2454" s="31">
        <v>0.25</v>
      </c>
    </row>
    <row r="2455" spans="2:5" x14ac:dyDescent="0.2">
      <c r="B2455" s="29" t="s">
        <v>1366</v>
      </c>
      <c r="C2455" s="29" t="s">
        <v>1365</v>
      </c>
      <c r="D2455" s="29">
        <v>9805400</v>
      </c>
      <c r="E2455" s="31">
        <v>0.22499999403953599</v>
      </c>
    </row>
    <row r="2456" spans="2:5" x14ac:dyDescent="0.2">
      <c r="B2456" s="29" t="s">
        <v>1364</v>
      </c>
      <c r="C2456" s="29" t="s">
        <v>1363</v>
      </c>
      <c r="D2456" s="29">
        <v>9761432</v>
      </c>
      <c r="E2456" s="31">
        <v>0.490000009536743</v>
      </c>
    </row>
    <row r="2457" spans="2:5" x14ac:dyDescent="0.2">
      <c r="B2457" s="29" t="s">
        <v>1362</v>
      </c>
      <c r="C2457" s="29" t="s">
        <v>1361</v>
      </c>
      <c r="D2457" s="29">
        <v>9732760</v>
      </c>
      <c r="E2457" s="31">
        <v>0.173768505454063</v>
      </c>
    </row>
    <row r="2458" spans="2:5" x14ac:dyDescent="0.2">
      <c r="B2458" s="29" t="s">
        <v>1360</v>
      </c>
      <c r="C2458" s="29" t="s">
        <v>1359</v>
      </c>
      <c r="D2458" s="29">
        <v>9732352</v>
      </c>
      <c r="E2458" s="31">
        <v>0.22700001299381301</v>
      </c>
    </row>
    <row r="2459" spans="2:5" x14ac:dyDescent="0.2">
      <c r="B2459" s="29" t="s">
        <v>1358</v>
      </c>
      <c r="C2459" s="29" t="s">
        <v>1357</v>
      </c>
      <c r="D2459" s="29">
        <v>9641136</v>
      </c>
      <c r="E2459" s="31">
        <v>1.2051420211792001</v>
      </c>
    </row>
    <row r="2460" spans="2:5" x14ac:dyDescent="0.2">
      <c r="B2460" s="29" t="s">
        <v>1356</v>
      </c>
      <c r="C2460" s="29" t="s">
        <v>1355</v>
      </c>
      <c r="D2460" s="29">
        <v>9598020</v>
      </c>
      <c r="E2460" s="31">
        <v>0.94795262813568104</v>
      </c>
    </row>
    <row r="2461" spans="2:5" x14ac:dyDescent="0.2">
      <c r="B2461" s="29" t="s">
        <v>1354</v>
      </c>
      <c r="C2461" s="29" t="s">
        <v>1353</v>
      </c>
      <c r="D2461" s="29">
        <v>9596051</v>
      </c>
      <c r="E2461" s="31">
        <v>0.318818479776382</v>
      </c>
    </row>
    <row r="2462" spans="2:5" x14ac:dyDescent="0.2">
      <c r="B2462" s="29" t="s">
        <v>1352</v>
      </c>
      <c r="C2462" s="29" t="s">
        <v>1351</v>
      </c>
      <c r="D2462" s="29">
        <v>9589639</v>
      </c>
      <c r="E2462" s="31">
        <v>0.28540441393852201</v>
      </c>
    </row>
    <row r="2463" spans="2:5" x14ac:dyDescent="0.2">
      <c r="B2463" s="29" t="s">
        <v>1350</v>
      </c>
      <c r="C2463" s="29" t="s">
        <v>1349</v>
      </c>
      <c r="D2463" s="29">
        <v>9558094</v>
      </c>
      <c r="E2463" s="31">
        <v>0.17681163549423201</v>
      </c>
    </row>
    <row r="2464" spans="2:5" x14ac:dyDescent="0.2">
      <c r="B2464" s="29" t="s">
        <v>1348</v>
      </c>
      <c r="C2464" s="29" t="s">
        <v>1347</v>
      </c>
      <c r="D2464" s="29">
        <v>9550438</v>
      </c>
      <c r="E2464" s="31">
        <v>0.80924993753433205</v>
      </c>
    </row>
    <row r="2465" spans="2:5" x14ac:dyDescent="0.2">
      <c r="B2465" s="29" t="s">
        <v>1346</v>
      </c>
      <c r="C2465" s="29" t="s">
        <v>1345</v>
      </c>
      <c r="D2465" s="29">
        <v>9530411</v>
      </c>
      <c r="E2465" s="31">
        <v>57.239707946777301</v>
      </c>
    </row>
    <row r="2466" spans="2:5" x14ac:dyDescent="0.2">
      <c r="B2466" s="29" t="s">
        <v>1344</v>
      </c>
      <c r="C2466" s="29" t="s">
        <v>1343</v>
      </c>
      <c r="D2466" s="29">
        <v>9443175</v>
      </c>
      <c r="E2466" s="31">
        <v>1.3887022733688399</v>
      </c>
    </row>
    <row r="2467" spans="2:5" x14ac:dyDescent="0.2">
      <c r="B2467" s="29" t="s">
        <v>1342</v>
      </c>
      <c r="C2467" s="29" t="s">
        <v>1341</v>
      </c>
      <c r="D2467" s="29">
        <v>9439193</v>
      </c>
      <c r="E2467" s="31">
        <v>2.6780934333801301</v>
      </c>
    </row>
    <row r="2468" spans="2:5" x14ac:dyDescent="0.2">
      <c r="B2468" s="29" t="s">
        <v>1340</v>
      </c>
      <c r="C2468" s="29" t="s">
        <v>1339</v>
      </c>
      <c r="D2468" s="29">
        <v>9413424</v>
      </c>
      <c r="E2468" s="31">
        <v>3.6040809154510498</v>
      </c>
    </row>
    <row r="2469" spans="2:5" x14ac:dyDescent="0.2">
      <c r="B2469" s="29" t="s">
        <v>1338</v>
      </c>
      <c r="C2469" s="29" t="s">
        <v>1337</v>
      </c>
      <c r="D2469" s="29">
        <v>9368226</v>
      </c>
      <c r="E2469" s="31">
        <v>0.63615226745605502</v>
      </c>
    </row>
    <row r="2470" spans="2:5" x14ac:dyDescent="0.2">
      <c r="B2470" s="29" t="s">
        <v>1336</v>
      </c>
      <c r="C2470" s="29" t="s">
        <v>1335</v>
      </c>
      <c r="D2470" s="29">
        <v>9323692</v>
      </c>
      <c r="E2470" s="31">
        <v>1.0915000438690201</v>
      </c>
    </row>
    <row r="2471" spans="2:5" x14ac:dyDescent="0.2">
      <c r="B2471" s="29" t="s">
        <v>1334</v>
      </c>
      <c r="C2471" s="29" t="s">
        <v>1333</v>
      </c>
      <c r="D2471" s="29">
        <v>9320377</v>
      </c>
      <c r="E2471" s="31">
        <v>0.887550950050354</v>
      </c>
    </row>
    <row r="2472" spans="2:5" x14ac:dyDescent="0.2">
      <c r="B2472" s="29" t="s">
        <v>1332</v>
      </c>
      <c r="C2472" s="29" t="s">
        <v>1331</v>
      </c>
      <c r="D2472" s="29">
        <v>9290340</v>
      </c>
      <c r="E2472" s="31">
        <v>0.24188904464244801</v>
      </c>
    </row>
    <row r="2473" spans="2:5" x14ac:dyDescent="0.2">
      <c r="B2473" s="29" t="s">
        <v>1330</v>
      </c>
      <c r="C2473" s="29" t="s">
        <v>1329</v>
      </c>
      <c r="D2473" s="29">
        <v>9270852</v>
      </c>
      <c r="E2473" s="31">
        <v>1.44384157657623</v>
      </c>
    </row>
    <row r="2474" spans="2:5" x14ac:dyDescent="0.2">
      <c r="B2474" s="29" t="s">
        <v>1328</v>
      </c>
      <c r="C2474" s="29" t="s">
        <v>1327</v>
      </c>
      <c r="D2474" s="29">
        <v>9270424</v>
      </c>
      <c r="E2474" s="31">
        <v>0.18199199438095101</v>
      </c>
    </row>
    <row r="2475" spans="2:5" x14ac:dyDescent="0.2">
      <c r="B2475" s="29" t="s">
        <v>1326</v>
      </c>
      <c r="C2475" s="29" t="s">
        <v>1325</v>
      </c>
      <c r="D2475" s="29">
        <v>9267356</v>
      </c>
      <c r="E2475" s="31">
        <v>0.27516478300094599</v>
      </c>
    </row>
    <row r="2476" spans="2:5" x14ac:dyDescent="0.2">
      <c r="B2476" s="29" t="s">
        <v>1324</v>
      </c>
      <c r="C2476" s="29" t="s">
        <v>1323</v>
      </c>
      <c r="D2476" s="29">
        <v>9249765</v>
      </c>
      <c r="E2476" s="31">
        <v>0.17440900206565901</v>
      </c>
    </row>
    <row r="2477" spans="2:5" x14ac:dyDescent="0.2">
      <c r="B2477" s="29" t="s">
        <v>1322</v>
      </c>
      <c r="C2477" s="29" t="s">
        <v>1321</v>
      </c>
      <c r="D2477" s="29">
        <v>9224937</v>
      </c>
      <c r="E2477" s="31">
        <v>0.57637220621108998</v>
      </c>
    </row>
    <row r="2478" spans="2:5" x14ac:dyDescent="0.2">
      <c r="B2478" s="29" t="s">
        <v>1320</v>
      </c>
      <c r="C2478" s="29" t="s">
        <v>1319</v>
      </c>
      <c r="D2478" s="29">
        <v>9222422</v>
      </c>
      <c r="E2478" s="31">
        <v>1.8999999761581401</v>
      </c>
    </row>
    <row r="2479" spans="2:5" x14ac:dyDescent="0.2">
      <c r="B2479" s="29" t="s">
        <v>1318</v>
      </c>
      <c r="C2479" s="29" t="s">
        <v>1317</v>
      </c>
      <c r="D2479" s="29">
        <v>9216792</v>
      </c>
      <c r="E2479" s="31">
        <v>2.2748999297618901E-2</v>
      </c>
    </row>
    <row r="2480" spans="2:5" x14ac:dyDescent="0.2">
      <c r="B2480" s="29" t="s">
        <v>1316</v>
      </c>
      <c r="C2480" s="29" t="s">
        <v>1315</v>
      </c>
      <c r="D2480" s="29">
        <v>9169061</v>
      </c>
      <c r="E2480" s="31">
        <v>7.61580467224121</v>
      </c>
    </row>
    <row r="2481" spans="2:5" x14ac:dyDescent="0.2">
      <c r="B2481" s="29" t="s">
        <v>1314</v>
      </c>
      <c r="C2481" s="29" t="s">
        <v>1313</v>
      </c>
      <c r="D2481" s="29">
        <v>9108987</v>
      </c>
      <c r="E2481" s="31">
        <v>1.15274441242218</v>
      </c>
    </row>
    <row r="2482" spans="2:5" x14ac:dyDescent="0.2">
      <c r="B2482" s="29" t="s">
        <v>1312</v>
      </c>
      <c r="C2482" s="29" t="s">
        <v>1311</v>
      </c>
      <c r="D2482" s="29">
        <v>9100394</v>
      </c>
      <c r="E2482" s="31">
        <v>4.82056811451912E-2</v>
      </c>
    </row>
    <row r="2483" spans="2:5" x14ac:dyDescent="0.2">
      <c r="B2483" s="29" t="s">
        <v>1310</v>
      </c>
      <c r="C2483" s="29" t="s">
        <v>1309</v>
      </c>
      <c r="D2483" s="29">
        <v>9077992</v>
      </c>
      <c r="E2483" s="31">
        <v>0.369716197252274</v>
      </c>
    </row>
    <row r="2484" spans="2:5" x14ac:dyDescent="0.2">
      <c r="B2484" s="29" t="s">
        <v>1308</v>
      </c>
      <c r="C2484" s="29" t="s">
        <v>1307</v>
      </c>
      <c r="D2484" s="29">
        <v>9019195</v>
      </c>
      <c r="E2484" s="31">
        <v>0.83106678724288896</v>
      </c>
    </row>
    <row r="2485" spans="2:5" x14ac:dyDescent="0.2">
      <c r="B2485" s="29" t="s">
        <v>1306</v>
      </c>
      <c r="C2485" s="29" t="s">
        <v>1305</v>
      </c>
      <c r="D2485" s="29">
        <v>8986283</v>
      </c>
      <c r="E2485" s="31">
        <v>7.55515247583389E-2</v>
      </c>
    </row>
    <row r="2486" spans="2:5" x14ac:dyDescent="0.2">
      <c r="B2486" s="29" t="s">
        <v>1304</v>
      </c>
      <c r="C2486" s="29" t="s">
        <v>1303</v>
      </c>
      <c r="D2486" s="29">
        <v>8922062</v>
      </c>
      <c r="E2486" s="31">
        <v>0.33740201592445401</v>
      </c>
    </row>
    <row r="2487" spans="2:5" x14ac:dyDescent="0.2">
      <c r="B2487" s="29" t="s">
        <v>1302</v>
      </c>
      <c r="C2487" s="29" t="s">
        <v>1301</v>
      </c>
      <c r="D2487" s="29">
        <v>8911493</v>
      </c>
      <c r="E2487" s="31">
        <v>4.9108486622571897E-2</v>
      </c>
    </row>
    <row r="2488" spans="2:5" x14ac:dyDescent="0.2">
      <c r="B2488" s="29" t="s">
        <v>1300</v>
      </c>
      <c r="C2488" s="29" t="s">
        <v>1299</v>
      </c>
      <c r="D2488" s="29">
        <v>8903749</v>
      </c>
      <c r="E2488" s="31">
        <v>8.3374999463558197E-2</v>
      </c>
    </row>
    <row r="2489" spans="2:5" x14ac:dyDescent="0.2">
      <c r="B2489" s="29" t="s">
        <v>1298</v>
      </c>
      <c r="C2489" s="29" t="s">
        <v>1297</v>
      </c>
      <c r="D2489" s="29">
        <v>8862775</v>
      </c>
      <c r="E2489" s="31">
        <v>0.61971741914749101</v>
      </c>
    </row>
    <row r="2490" spans="2:5" x14ac:dyDescent="0.2">
      <c r="B2490" s="29" t="s">
        <v>1296</v>
      </c>
      <c r="C2490" s="29" t="s">
        <v>1295</v>
      </c>
      <c r="D2490" s="29">
        <v>8860414</v>
      </c>
      <c r="E2490" s="31">
        <v>1.10616898536682</v>
      </c>
    </row>
    <row r="2491" spans="2:5" x14ac:dyDescent="0.2">
      <c r="B2491" s="29" t="s">
        <v>1294</v>
      </c>
      <c r="C2491" s="29" t="s">
        <v>1293</v>
      </c>
      <c r="D2491" s="29">
        <v>8845878</v>
      </c>
      <c r="E2491" s="31">
        <v>0.19985982775688199</v>
      </c>
    </row>
    <row r="2492" spans="2:5" x14ac:dyDescent="0.2">
      <c r="B2492" s="29" t="s">
        <v>1292</v>
      </c>
      <c r="C2492" s="29" t="s">
        <v>1291</v>
      </c>
      <c r="D2492" s="29">
        <v>8773974</v>
      </c>
      <c r="E2492" s="31">
        <v>0.34389051795005798</v>
      </c>
    </row>
    <row r="2493" spans="2:5" x14ac:dyDescent="0.2">
      <c r="B2493" s="29" t="s">
        <v>1290</v>
      </c>
      <c r="C2493" s="29" t="s">
        <v>1289</v>
      </c>
      <c r="D2493" s="29">
        <v>8713626</v>
      </c>
      <c r="E2493" s="31">
        <v>0.40000000596046398</v>
      </c>
    </row>
    <row r="2494" spans="2:5" x14ac:dyDescent="0.2">
      <c r="B2494" s="29" t="s">
        <v>1288</v>
      </c>
      <c r="C2494" s="29" t="s">
        <v>1287</v>
      </c>
      <c r="D2494" s="29">
        <v>8534998</v>
      </c>
      <c r="E2494" s="31">
        <v>0.20776467025279999</v>
      </c>
    </row>
    <row r="2495" spans="2:5" x14ac:dyDescent="0.2">
      <c r="B2495" s="29" t="s">
        <v>1286</v>
      </c>
      <c r="C2495" s="29" t="s">
        <v>1285</v>
      </c>
      <c r="D2495" s="29">
        <v>8491471</v>
      </c>
      <c r="E2495" s="31">
        <v>0.36737695336341902</v>
      </c>
    </row>
    <row r="2496" spans="2:5" x14ac:dyDescent="0.2">
      <c r="B2496" s="29" t="s">
        <v>1284</v>
      </c>
      <c r="C2496" s="29" t="s">
        <v>1283</v>
      </c>
      <c r="D2496" s="29">
        <v>8478102</v>
      </c>
      <c r="E2496" s="31">
        <v>0.89075714349746704</v>
      </c>
    </row>
    <row r="2497" spans="2:5" x14ac:dyDescent="0.2">
      <c r="B2497" s="29" t="s">
        <v>1282</v>
      </c>
      <c r="C2497" s="29" t="s">
        <v>1281</v>
      </c>
      <c r="D2497" s="29">
        <v>8448746</v>
      </c>
      <c r="E2497" s="31">
        <v>5.0922669470310197E-2</v>
      </c>
    </row>
    <row r="2498" spans="2:5" x14ac:dyDescent="0.2">
      <c r="B2498" s="29" t="s">
        <v>1280</v>
      </c>
      <c r="C2498" s="29" t="s">
        <v>1279</v>
      </c>
      <c r="D2498" s="29">
        <v>8436204</v>
      </c>
      <c r="E2498" s="31">
        <v>1.20517206192017</v>
      </c>
    </row>
    <row r="2499" spans="2:5" x14ac:dyDescent="0.2">
      <c r="B2499" s="29" t="s">
        <v>1278</v>
      </c>
      <c r="C2499" s="29" t="s">
        <v>1277</v>
      </c>
      <c r="D2499" s="29">
        <v>8407532</v>
      </c>
      <c r="E2499" s="31">
        <v>3.8454031944274898</v>
      </c>
    </row>
    <row r="2500" spans="2:5" x14ac:dyDescent="0.2">
      <c r="B2500" s="29" t="s">
        <v>1276</v>
      </c>
      <c r="C2500" s="29" t="s">
        <v>1275</v>
      </c>
      <c r="D2500" s="29">
        <v>8338532</v>
      </c>
      <c r="E2500" s="31">
        <v>3.1295232474803897E-2</v>
      </c>
    </row>
    <row r="2501" spans="2:5" x14ac:dyDescent="0.2">
      <c r="B2501" s="29" t="s">
        <v>1274</v>
      </c>
      <c r="C2501" s="29" t="s">
        <v>1273</v>
      </c>
      <c r="D2501" s="29">
        <v>8336931.5</v>
      </c>
      <c r="E2501" s="31">
        <v>0.181323647499084</v>
      </c>
    </row>
    <row r="2502" spans="2:5" x14ac:dyDescent="0.2">
      <c r="B2502" s="29" t="s">
        <v>1272</v>
      </c>
      <c r="C2502" s="29" t="s">
        <v>1271</v>
      </c>
      <c r="D2502" s="29">
        <v>8318431</v>
      </c>
      <c r="E2502" s="31">
        <v>0.109999999403954</v>
      </c>
    </row>
    <row r="2503" spans="2:5" x14ac:dyDescent="0.2">
      <c r="B2503" s="29" t="s">
        <v>1270</v>
      </c>
      <c r="C2503" s="29" t="s">
        <v>1269</v>
      </c>
      <c r="D2503" s="29">
        <v>8240263.5</v>
      </c>
      <c r="E2503" s="31">
        <v>1.5470000505447401</v>
      </c>
    </row>
    <row r="2504" spans="2:5" x14ac:dyDescent="0.2">
      <c r="B2504" s="29" t="s">
        <v>1268</v>
      </c>
      <c r="C2504" s="29" t="s">
        <v>1267</v>
      </c>
      <c r="D2504" s="29">
        <v>8239219.5</v>
      </c>
      <c r="E2504" s="31">
        <v>2.2649999707937199E-2</v>
      </c>
    </row>
    <row r="2505" spans="2:5" x14ac:dyDescent="0.2">
      <c r="B2505" s="29" t="s">
        <v>1266</v>
      </c>
      <c r="C2505" s="29" t="s">
        <v>1265</v>
      </c>
      <c r="D2505" s="29">
        <v>8199261.5</v>
      </c>
      <c r="E2505" s="31">
        <v>1.3623343706130999</v>
      </c>
    </row>
    <row r="2506" spans="2:5" x14ac:dyDescent="0.2">
      <c r="B2506" s="29" t="s">
        <v>1264</v>
      </c>
      <c r="C2506" s="29" t="s">
        <v>1263</v>
      </c>
      <c r="D2506" s="29">
        <v>8191073</v>
      </c>
      <c r="E2506" s="31">
        <v>3.5199999809265101</v>
      </c>
    </row>
    <row r="2507" spans="2:5" x14ac:dyDescent="0.2">
      <c r="B2507" s="29" t="s">
        <v>1262</v>
      </c>
      <c r="C2507" s="29" t="s">
        <v>1261</v>
      </c>
      <c r="D2507" s="29">
        <v>8180378</v>
      </c>
      <c r="E2507" s="31">
        <v>3.7999999523162802</v>
      </c>
    </row>
    <row r="2508" spans="2:5" x14ac:dyDescent="0.2">
      <c r="B2508" s="29" t="s">
        <v>1260</v>
      </c>
      <c r="C2508" s="29" t="s">
        <v>1259</v>
      </c>
      <c r="D2508" s="29">
        <v>8148931</v>
      </c>
      <c r="E2508" s="31">
        <v>0.121276423335075</v>
      </c>
    </row>
    <row r="2509" spans="2:5" x14ac:dyDescent="0.2">
      <c r="B2509" s="29" t="s">
        <v>1258</v>
      </c>
      <c r="C2509" s="29" t="s">
        <v>1257</v>
      </c>
      <c r="D2509" s="29">
        <v>8138694</v>
      </c>
      <c r="E2509" s="31">
        <v>1.4275702238082899</v>
      </c>
    </row>
    <row r="2510" spans="2:5" x14ac:dyDescent="0.2">
      <c r="B2510" s="29" t="s">
        <v>1256</v>
      </c>
      <c r="C2510" s="29" t="s">
        <v>1255</v>
      </c>
      <c r="D2510" s="29">
        <v>8138054</v>
      </c>
      <c r="E2510" s="31">
        <v>1.62999999523163</v>
      </c>
    </row>
    <row r="2511" spans="2:5" x14ac:dyDescent="0.2">
      <c r="B2511" s="29" t="s">
        <v>1254</v>
      </c>
      <c r="C2511" s="29" t="s">
        <v>1253</v>
      </c>
      <c r="D2511" s="29">
        <v>8091860.5</v>
      </c>
      <c r="E2511" s="31">
        <v>0.43230891227722201</v>
      </c>
    </row>
    <row r="2512" spans="2:5" x14ac:dyDescent="0.2">
      <c r="B2512" s="29" t="s">
        <v>1252</v>
      </c>
      <c r="C2512" s="29" t="s">
        <v>1251</v>
      </c>
      <c r="D2512" s="29">
        <v>8081821.5</v>
      </c>
      <c r="E2512" s="31">
        <v>0.20776669681072199</v>
      </c>
    </row>
    <row r="2513" spans="2:5" x14ac:dyDescent="0.2">
      <c r="B2513" s="29" t="s">
        <v>1250</v>
      </c>
      <c r="C2513" s="29" t="s">
        <v>1249</v>
      </c>
      <c r="D2513" s="29">
        <v>8076310</v>
      </c>
      <c r="E2513" s="31">
        <v>0.71039998531341597</v>
      </c>
    </row>
    <row r="2514" spans="2:5" x14ac:dyDescent="0.2">
      <c r="B2514" s="29" t="s">
        <v>1248</v>
      </c>
      <c r="C2514" s="29" t="s">
        <v>1247</v>
      </c>
      <c r="D2514" s="29">
        <v>8028789</v>
      </c>
      <c r="E2514" s="31">
        <v>0.34000000357627902</v>
      </c>
    </row>
    <row r="2515" spans="2:5" x14ac:dyDescent="0.2">
      <c r="B2515" s="29" t="s">
        <v>1246</v>
      </c>
      <c r="C2515" s="29" t="s">
        <v>1245</v>
      </c>
      <c r="D2515" s="29">
        <v>8017496.5</v>
      </c>
      <c r="E2515" s="31">
        <v>3.5533521175384499</v>
      </c>
    </row>
    <row r="2516" spans="2:5" x14ac:dyDescent="0.2">
      <c r="B2516" s="29" t="s">
        <v>1244</v>
      </c>
      <c r="C2516" s="29" t="s">
        <v>1243</v>
      </c>
      <c r="D2516" s="29">
        <v>7995711</v>
      </c>
      <c r="E2516" s="31">
        <v>20.9119663238525</v>
      </c>
    </row>
    <row r="2517" spans="2:5" x14ac:dyDescent="0.2">
      <c r="B2517" s="29" t="s">
        <v>1242</v>
      </c>
      <c r="C2517" s="29" t="s">
        <v>1241</v>
      </c>
      <c r="D2517" s="29">
        <v>7969428.5</v>
      </c>
      <c r="E2517" s="31">
        <v>4.4274601936340297</v>
      </c>
    </row>
    <row r="2518" spans="2:5" x14ac:dyDescent="0.2">
      <c r="B2518" s="29" t="s">
        <v>1240</v>
      </c>
      <c r="C2518" s="29" t="s">
        <v>1239</v>
      </c>
      <c r="D2518" s="29">
        <v>7956550</v>
      </c>
      <c r="E2518" s="31">
        <v>1.1760323047637899</v>
      </c>
    </row>
    <row r="2519" spans="2:5" x14ac:dyDescent="0.2">
      <c r="B2519" s="29" t="s">
        <v>1238</v>
      </c>
      <c r="C2519" s="29" t="s">
        <v>1237</v>
      </c>
      <c r="D2519" s="29">
        <v>7946279</v>
      </c>
      <c r="E2519" s="31">
        <v>1.0421276092529299</v>
      </c>
    </row>
    <row r="2520" spans="2:5" x14ac:dyDescent="0.2">
      <c r="B2520" s="29" t="s">
        <v>1236</v>
      </c>
      <c r="C2520" s="29" t="s">
        <v>1235</v>
      </c>
      <c r="D2520" s="29">
        <v>7934049.5</v>
      </c>
      <c r="E2520" s="31">
        <v>105.78733062744099</v>
      </c>
    </row>
    <row r="2521" spans="2:5" x14ac:dyDescent="0.2">
      <c r="B2521" s="29" t="s">
        <v>1234</v>
      </c>
      <c r="C2521" s="29" t="s">
        <v>1233</v>
      </c>
      <c r="D2521" s="29">
        <v>7846889</v>
      </c>
      <c r="E2521" s="31">
        <v>0.312845319509506</v>
      </c>
    </row>
    <row r="2522" spans="2:5" x14ac:dyDescent="0.2">
      <c r="B2522" s="29" t="s">
        <v>1232</v>
      </c>
      <c r="C2522" s="29" t="s">
        <v>1231</v>
      </c>
      <c r="D2522" s="29">
        <v>7822645</v>
      </c>
      <c r="E2522" s="31">
        <v>47.200000762939503</v>
      </c>
    </row>
    <row r="2523" spans="2:5" x14ac:dyDescent="0.2">
      <c r="B2523" s="29" t="s">
        <v>1230</v>
      </c>
      <c r="C2523" s="29" t="s">
        <v>1229</v>
      </c>
      <c r="D2523" s="29">
        <v>7745736</v>
      </c>
      <c r="E2523" s="31">
        <v>1.3327658176422099</v>
      </c>
    </row>
    <row r="2524" spans="2:5" x14ac:dyDescent="0.2">
      <c r="B2524" s="29" t="s">
        <v>1228</v>
      </c>
      <c r="C2524" s="29" t="s">
        <v>1227</v>
      </c>
      <c r="D2524" s="29">
        <v>7738150.5</v>
      </c>
      <c r="E2524" s="31">
        <v>3.7915002554655103E-2</v>
      </c>
    </row>
    <row r="2525" spans="2:5" x14ac:dyDescent="0.2">
      <c r="B2525" s="29" t="s">
        <v>1226</v>
      </c>
      <c r="C2525" s="29" t="s">
        <v>1225</v>
      </c>
      <c r="D2525" s="29">
        <v>7718128</v>
      </c>
      <c r="E2525" s="31">
        <v>0.13429999351501501</v>
      </c>
    </row>
    <row r="2526" spans="2:5" x14ac:dyDescent="0.2">
      <c r="B2526" s="29" t="s">
        <v>1224</v>
      </c>
      <c r="C2526" s="29" t="s">
        <v>1223</v>
      </c>
      <c r="D2526" s="29">
        <v>7583600.5</v>
      </c>
      <c r="E2526" s="31">
        <v>0.117104858160019</v>
      </c>
    </row>
    <row r="2527" spans="2:5" x14ac:dyDescent="0.2">
      <c r="B2527" s="29" t="s">
        <v>1222</v>
      </c>
      <c r="C2527" s="29" t="s">
        <v>1221</v>
      </c>
      <c r="D2527" s="29">
        <v>7572859</v>
      </c>
      <c r="E2527" s="31">
        <v>0.12878787517547599</v>
      </c>
    </row>
    <row r="2528" spans="2:5" x14ac:dyDescent="0.2">
      <c r="B2528" s="29" t="s">
        <v>1220</v>
      </c>
      <c r="C2528" s="29" t="s">
        <v>1219</v>
      </c>
      <c r="D2528" s="29">
        <v>7484439</v>
      </c>
      <c r="E2528" s="31">
        <v>3.5976000130176503E-2</v>
      </c>
    </row>
    <row r="2529" spans="2:5" x14ac:dyDescent="0.2">
      <c r="B2529" s="29" t="s">
        <v>1218</v>
      </c>
      <c r="C2529" s="29" t="s">
        <v>1217</v>
      </c>
      <c r="D2529" s="29">
        <v>7426490</v>
      </c>
      <c r="E2529" s="31">
        <v>0.21999999880790699</v>
      </c>
    </row>
    <row r="2530" spans="2:5" x14ac:dyDescent="0.2">
      <c r="B2530" s="29" t="s">
        <v>1216</v>
      </c>
      <c r="C2530" s="29" t="s">
        <v>1215</v>
      </c>
      <c r="D2530" s="29">
        <v>7376713</v>
      </c>
      <c r="E2530" s="31">
        <v>1.1326385736465501</v>
      </c>
    </row>
    <row r="2531" spans="2:5" x14ac:dyDescent="0.2">
      <c r="B2531" s="29" t="s">
        <v>1214</v>
      </c>
      <c r="C2531" s="29" t="s">
        <v>1213</v>
      </c>
      <c r="D2531" s="29">
        <v>7336412.5</v>
      </c>
      <c r="E2531" s="31">
        <v>2.7024999260902401E-2</v>
      </c>
    </row>
    <row r="2532" spans="2:5" x14ac:dyDescent="0.2">
      <c r="B2532" s="29" t="s">
        <v>1212</v>
      </c>
      <c r="C2532" s="29" t="s">
        <v>1211</v>
      </c>
      <c r="D2532" s="29">
        <v>7313686.5</v>
      </c>
      <c r="E2532" s="31">
        <v>7.3610601248219598E-4</v>
      </c>
    </row>
    <row r="2533" spans="2:5" x14ac:dyDescent="0.2">
      <c r="B2533" s="29" t="s">
        <v>1210</v>
      </c>
      <c r="C2533" s="29" t="s">
        <v>1209</v>
      </c>
      <c r="D2533" s="29">
        <v>7289092.5</v>
      </c>
      <c r="E2533" s="31">
        <v>0.27083608508110002</v>
      </c>
    </row>
    <row r="2534" spans="2:5" x14ac:dyDescent="0.2">
      <c r="B2534" s="29" t="s">
        <v>1208</v>
      </c>
      <c r="C2534" s="29" t="s">
        <v>1207</v>
      </c>
      <c r="D2534" s="29">
        <v>7276668.5</v>
      </c>
      <c r="E2534" s="31">
        <v>0.12466001510620101</v>
      </c>
    </row>
    <row r="2535" spans="2:5" x14ac:dyDescent="0.2">
      <c r="B2535" s="29" t="s">
        <v>1206</v>
      </c>
      <c r="C2535" s="29" t="s">
        <v>1205</v>
      </c>
      <c r="D2535" s="29">
        <v>7256170</v>
      </c>
      <c r="E2535" s="31">
        <v>0.163000002503395</v>
      </c>
    </row>
    <row r="2536" spans="2:5" x14ac:dyDescent="0.2">
      <c r="B2536" s="29" t="s">
        <v>1204</v>
      </c>
      <c r="C2536" s="29" t="s">
        <v>1203</v>
      </c>
      <c r="D2536" s="29">
        <v>7242246</v>
      </c>
      <c r="E2536" s="31">
        <v>0.39883396029472401</v>
      </c>
    </row>
    <row r="2537" spans="2:5" x14ac:dyDescent="0.2">
      <c r="B2537" s="29" t="s">
        <v>1202</v>
      </c>
      <c r="C2537" s="29" t="s">
        <v>1201</v>
      </c>
      <c r="D2537" s="29">
        <v>7232355.5</v>
      </c>
      <c r="E2537" s="31">
        <v>4.8215701244771498E-3</v>
      </c>
    </row>
    <row r="2538" spans="2:5" x14ac:dyDescent="0.2">
      <c r="B2538" s="29" t="s">
        <v>1200</v>
      </c>
      <c r="C2538" s="29" t="s">
        <v>1199</v>
      </c>
      <c r="D2538" s="29">
        <v>7232063.5</v>
      </c>
      <c r="E2538" s="31">
        <v>0.69999998807907104</v>
      </c>
    </row>
    <row r="2539" spans="2:5" x14ac:dyDescent="0.2">
      <c r="B2539" s="29" t="s">
        <v>1198</v>
      </c>
      <c r="C2539" s="29" t="s">
        <v>1197</v>
      </c>
      <c r="D2539" s="29">
        <v>7135430.5</v>
      </c>
      <c r="E2539" s="31">
        <v>0.13276797533035301</v>
      </c>
    </row>
    <row r="2540" spans="2:5" x14ac:dyDescent="0.2">
      <c r="B2540" s="29" t="s">
        <v>1196</v>
      </c>
      <c r="C2540" s="29" t="s">
        <v>1195</v>
      </c>
      <c r="D2540" s="29">
        <v>7132230</v>
      </c>
      <c r="E2540" s="31">
        <v>0.253097593784332</v>
      </c>
    </row>
    <row r="2541" spans="2:5" x14ac:dyDescent="0.2">
      <c r="B2541" s="29" t="s">
        <v>1194</v>
      </c>
      <c r="C2541" s="29" t="s">
        <v>1193</v>
      </c>
      <c r="D2541" s="29">
        <v>7124114</v>
      </c>
      <c r="E2541" s="31">
        <v>1.6960381269455</v>
      </c>
    </row>
    <row r="2542" spans="2:5" x14ac:dyDescent="0.2">
      <c r="B2542" s="29" t="s">
        <v>1192</v>
      </c>
      <c r="C2542" s="29" t="s">
        <v>1191</v>
      </c>
      <c r="D2542" s="29">
        <v>7099597</v>
      </c>
      <c r="E2542" s="31">
        <v>2.5599999427795401</v>
      </c>
    </row>
    <row r="2543" spans="2:5" x14ac:dyDescent="0.2">
      <c r="B2543" s="29" t="s">
        <v>1190</v>
      </c>
      <c r="C2543" s="29" t="s">
        <v>1189</v>
      </c>
      <c r="D2543" s="29">
        <v>7091474</v>
      </c>
      <c r="E2543" s="31">
        <v>9.21363011002541E-2</v>
      </c>
    </row>
    <row r="2544" spans="2:5" x14ac:dyDescent="0.2">
      <c r="B2544" s="29" t="s">
        <v>1188</v>
      </c>
      <c r="C2544" s="29" t="s">
        <v>1187</v>
      </c>
      <c r="D2544" s="29">
        <v>7091121</v>
      </c>
      <c r="E2544" s="31">
        <v>0.15999999642372101</v>
      </c>
    </row>
    <row r="2545" spans="2:5" x14ac:dyDescent="0.2">
      <c r="B2545" s="29" t="s">
        <v>1186</v>
      </c>
      <c r="C2545" s="29" t="s">
        <v>1185</v>
      </c>
      <c r="D2545" s="29">
        <v>7071005.5</v>
      </c>
      <c r="E2545" s="31">
        <v>0.91833537817001298</v>
      </c>
    </row>
    <row r="2546" spans="2:5" x14ac:dyDescent="0.2">
      <c r="B2546" s="29" t="s">
        <v>1184</v>
      </c>
      <c r="C2546" s="29" t="s">
        <v>1183</v>
      </c>
      <c r="D2546" s="29">
        <v>7065262</v>
      </c>
      <c r="E2546" s="31">
        <v>0.50999999046325695</v>
      </c>
    </row>
    <row r="2547" spans="2:5" x14ac:dyDescent="0.2">
      <c r="B2547" s="29" t="s">
        <v>1182</v>
      </c>
      <c r="C2547" s="29" t="s">
        <v>1181</v>
      </c>
      <c r="D2547" s="29">
        <v>7016011</v>
      </c>
      <c r="E2547" s="31">
        <v>7.40500018000603E-2</v>
      </c>
    </row>
    <row r="2548" spans="2:5" x14ac:dyDescent="0.2">
      <c r="B2548" s="29" t="s">
        <v>1180</v>
      </c>
      <c r="C2548" s="29" t="s">
        <v>1179</v>
      </c>
      <c r="D2548" s="29">
        <v>7009991</v>
      </c>
      <c r="E2548" s="31">
        <v>5.3053703308105504</v>
      </c>
    </row>
    <row r="2549" spans="2:5" x14ac:dyDescent="0.2">
      <c r="B2549" s="29" t="s">
        <v>1178</v>
      </c>
      <c r="C2549" s="29" t="s">
        <v>1177</v>
      </c>
      <c r="D2549" s="29">
        <v>6997983</v>
      </c>
      <c r="E2549" s="31">
        <v>0.34047126770019498</v>
      </c>
    </row>
    <row r="2550" spans="2:5" x14ac:dyDescent="0.2">
      <c r="B2550" s="29" t="s">
        <v>1176</v>
      </c>
      <c r="C2550" s="29" t="s">
        <v>1175</v>
      </c>
      <c r="D2550" s="29">
        <v>6974741.5</v>
      </c>
      <c r="E2550" s="31">
        <v>0.14704950153827701</v>
      </c>
    </row>
    <row r="2551" spans="2:5" x14ac:dyDescent="0.2">
      <c r="B2551" s="29" t="s">
        <v>1174</v>
      </c>
      <c r="C2551" s="29" t="s">
        <v>1173</v>
      </c>
      <c r="D2551" s="29">
        <v>6932941</v>
      </c>
      <c r="E2551" s="31">
        <v>0.14177818596363101</v>
      </c>
    </row>
    <row r="2552" spans="2:5" x14ac:dyDescent="0.2">
      <c r="B2552" s="29" t="s">
        <v>1172</v>
      </c>
      <c r="C2552" s="29" t="s">
        <v>1171</v>
      </c>
      <c r="D2552" s="29">
        <v>6924276</v>
      </c>
      <c r="E2552" s="31">
        <v>1.37607133388519</v>
      </c>
    </row>
    <row r="2553" spans="2:5" x14ac:dyDescent="0.2">
      <c r="B2553" s="29" t="s">
        <v>1170</v>
      </c>
      <c r="C2553" s="29" t="s">
        <v>1169</v>
      </c>
      <c r="D2553" s="29">
        <v>6920000</v>
      </c>
      <c r="E2553" s="31">
        <v>8.6499996185302699</v>
      </c>
    </row>
    <row r="2554" spans="2:5" x14ac:dyDescent="0.2">
      <c r="B2554" s="29" t="s">
        <v>1168</v>
      </c>
      <c r="C2554" s="29" t="s">
        <v>1167</v>
      </c>
      <c r="D2554" s="29">
        <v>6886020.5</v>
      </c>
      <c r="E2554" s="31">
        <v>0.28000000119209301</v>
      </c>
    </row>
    <row r="2555" spans="2:5" x14ac:dyDescent="0.2">
      <c r="B2555" s="29" t="s">
        <v>1166</v>
      </c>
      <c r="C2555" s="29" t="s">
        <v>1165</v>
      </c>
      <c r="D2555" s="29">
        <v>6863437</v>
      </c>
      <c r="E2555" s="31">
        <v>1.52327227592468</v>
      </c>
    </row>
    <row r="2556" spans="2:5" x14ac:dyDescent="0.2">
      <c r="B2556" s="29" t="s">
        <v>1164</v>
      </c>
      <c r="C2556" s="29" t="s">
        <v>1163</v>
      </c>
      <c r="D2556" s="29">
        <v>6828535.5</v>
      </c>
      <c r="E2556" s="31">
        <v>0.36328917741775502</v>
      </c>
    </row>
    <row r="2557" spans="2:5" x14ac:dyDescent="0.2">
      <c r="B2557" s="29" t="s">
        <v>1162</v>
      </c>
      <c r="C2557" s="29" t="s">
        <v>1161</v>
      </c>
      <c r="D2557" s="29">
        <v>6807243</v>
      </c>
      <c r="E2557" s="31">
        <v>0.107450000941753</v>
      </c>
    </row>
    <row r="2558" spans="2:5" x14ac:dyDescent="0.2">
      <c r="B2558" s="29" t="s">
        <v>1160</v>
      </c>
      <c r="C2558" s="29" t="s">
        <v>1159</v>
      </c>
      <c r="D2558" s="29">
        <v>6757749</v>
      </c>
      <c r="E2558" s="31">
        <v>0.19170553982257801</v>
      </c>
    </row>
    <row r="2559" spans="2:5" x14ac:dyDescent="0.2">
      <c r="B2559" s="29" t="s">
        <v>1158</v>
      </c>
      <c r="C2559" s="29" t="s">
        <v>1157</v>
      </c>
      <c r="D2559" s="29">
        <v>6720781.5</v>
      </c>
      <c r="E2559" s="31">
        <v>1.61275863647461</v>
      </c>
    </row>
    <row r="2560" spans="2:5" x14ac:dyDescent="0.2">
      <c r="B2560" s="29" t="s">
        <v>1156</v>
      </c>
      <c r="C2560" s="29" t="s">
        <v>1155</v>
      </c>
      <c r="D2560" s="29">
        <v>6719388.5</v>
      </c>
      <c r="E2560" s="31">
        <v>1.1632767915725699</v>
      </c>
    </row>
    <row r="2561" spans="2:5" x14ac:dyDescent="0.2">
      <c r="B2561" s="29" t="s">
        <v>1154</v>
      </c>
      <c r="C2561" s="29" t="s">
        <v>1153</v>
      </c>
      <c r="D2561" s="29">
        <v>6684665.5</v>
      </c>
      <c r="E2561" s="31">
        <v>6.6999997943639799E-3</v>
      </c>
    </row>
    <row r="2562" spans="2:5" x14ac:dyDescent="0.2">
      <c r="B2562" s="29" t="s">
        <v>1152</v>
      </c>
      <c r="C2562" s="29" t="s">
        <v>1151</v>
      </c>
      <c r="D2562" s="29">
        <v>6682752.5</v>
      </c>
      <c r="E2562" s="31">
        <v>1.6180551052093499</v>
      </c>
    </row>
    <row r="2563" spans="2:5" x14ac:dyDescent="0.2">
      <c r="B2563" s="29" t="s">
        <v>1150</v>
      </c>
      <c r="C2563" s="29" t="s">
        <v>1149</v>
      </c>
      <c r="D2563" s="29">
        <v>6670807</v>
      </c>
      <c r="E2563" s="31">
        <v>0.50249379873275801</v>
      </c>
    </row>
    <row r="2564" spans="2:5" x14ac:dyDescent="0.2">
      <c r="B2564" s="29" t="s">
        <v>1148</v>
      </c>
      <c r="C2564" s="29" t="s">
        <v>1147</v>
      </c>
      <c r="D2564" s="29">
        <v>6657361</v>
      </c>
      <c r="E2564" s="31">
        <v>2.8299000263214098</v>
      </c>
    </row>
    <row r="2565" spans="2:5" x14ac:dyDescent="0.2">
      <c r="B2565" s="29" t="s">
        <v>1146</v>
      </c>
      <c r="C2565" s="29" t="s">
        <v>1145</v>
      </c>
      <c r="D2565" s="29">
        <v>6655980.5</v>
      </c>
      <c r="E2565" s="31">
        <v>2.12324000895023E-2</v>
      </c>
    </row>
    <row r="2566" spans="2:5" x14ac:dyDescent="0.2">
      <c r="B2566" s="29" t="s">
        <v>1144</v>
      </c>
      <c r="C2566" s="29" t="s">
        <v>1143</v>
      </c>
      <c r="D2566" s="29">
        <v>6566959</v>
      </c>
      <c r="E2566" s="31">
        <v>0.25</v>
      </c>
    </row>
    <row r="2567" spans="2:5" x14ac:dyDescent="0.2">
      <c r="B2567" s="29" t="s">
        <v>1142</v>
      </c>
      <c r="C2567" s="29" t="s">
        <v>1141</v>
      </c>
      <c r="D2567" s="29">
        <v>6536621.5</v>
      </c>
      <c r="E2567" s="31">
        <v>0.70259529352188099</v>
      </c>
    </row>
    <row r="2568" spans="2:5" x14ac:dyDescent="0.2">
      <c r="B2568" s="29" t="s">
        <v>1140</v>
      </c>
      <c r="C2568" s="29" t="s">
        <v>1139</v>
      </c>
      <c r="D2568" s="29">
        <v>6518379.5</v>
      </c>
      <c r="E2568" s="31">
        <v>0.69999998807907104</v>
      </c>
    </row>
    <row r="2569" spans="2:5" x14ac:dyDescent="0.2">
      <c r="B2569" s="29" t="s">
        <v>1138</v>
      </c>
      <c r="C2569" s="29" t="s">
        <v>1137</v>
      </c>
      <c r="D2569" s="29">
        <v>6510067.5</v>
      </c>
      <c r="E2569" s="31">
        <v>0.119999997317791</v>
      </c>
    </row>
    <row r="2570" spans="2:5" x14ac:dyDescent="0.2">
      <c r="B2570" s="29" t="s">
        <v>1136</v>
      </c>
      <c r="C2570" s="29" t="s">
        <v>1135</v>
      </c>
      <c r="D2570" s="29">
        <v>6505409.5</v>
      </c>
      <c r="E2570" s="31">
        <v>1.9713362455368</v>
      </c>
    </row>
    <row r="2571" spans="2:5" x14ac:dyDescent="0.2">
      <c r="B2571" s="29" t="s">
        <v>1134</v>
      </c>
      <c r="C2571" s="29" t="s">
        <v>1133</v>
      </c>
      <c r="D2571" s="29">
        <v>6496257.5</v>
      </c>
      <c r="E2571" s="31">
        <v>1.29760229587555</v>
      </c>
    </row>
    <row r="2572" spans="2:5" x14ac:dyDescent="0.2">
      <c r="B2572" s="29" t="s">
        <v>1132</v>
      </c>
      <c r="C2572" s="29" t="s">
        <v>1131</v>
      </c>
      <c r="D2572" s="29">
        <v>6485922.5</v>
      </c>
      <c r="E2572" s="31">
        <v>0.30274096131324801</v>
      </c>
    </row>
    <row r="2573" spans="2:5" x14ac:dyDescent="0.2">
      <c r="B2573" s="29" t="s">
        <v>1130</v>
      </c>
      <c r="C2573" s="29" t="s">
        <v>1129</v>
      </c>
      <c r="D2573" s="29">
        <v>6467832.5</v>
      </c>
      <c r="E2573" s="31">
        <v>8.4350503981113406E-2</v>
      </c>
    </row>
    <row r="2574" spans="2:5" x14ac:dyDescent="0.2">
      <c r="B2574" s="29" t="s">
        <v>1128</v>
      </c>
      <c r="C2574" s="29" t="s">
        <v>1127</v>
      </c>
      <c r="D2574" s="29">
        <v>6421540.5</v>
      </c>
      <c r="E2574" s="31">
        <v>0.75940859317779497</v>
      </c>
    </row>
    <row r="2575" spans="2:5" x14ac:dyDescent="0.2">
      <c r="B2575" s="29" t="s">
        <v>1126</v>
      </c>
      <c r="C2575" s="29" t="s">
        <v>1125</v>
      </c>
      <c r="D2575" s="29">
        <v>6414460.5</v>
      </c>
      <c r="E2575" s="31">
        <v>1.1557586193084699</v>
      </c>
    </row>
    <row r="2576" spans="2:5" x14ac:dyDescent="0.2">
      <c r="B2576" s="29" t="s">
        <v>1124</v>
      </c>
      <c r="C2576" s="29" t="s">
        <v>1123</v>
      </c>
      <c r="D2576" s="29">
        <v>6364468.5</v>
      </c>
      <c r="E2576" s="31">
        <v>3.8424816448241498E-3</v>
      </c>
    </row>
    <row r="2577" spans="2:5" x14ac:dyDescent="0.2">
      <c r="B2577" s="29" t="s">
        <v>1122</v>
      </c>
      <c r="C2577" s="29" t="s">
        <v>1121</v>
      </c>
      <c r="D2577" s="29">
        <v>6354723</v>
      </c>
      <c r="E2577" s="31">
        <v>6.8247005343437195E-2</v>
      </c>
    </row>
    <row r="2578" spans="2:5" x14ac:dyDescent="0.2">
      <c r="B2578" s="29" t="s">
        <v>1120</v>
      </c>
      <c r="C2578" s="29" t="s">
        <v>1119</v>
      </c>
      <c r="D2578" s="29">
        <v>6341573.5</v>
      </c>
      <c r="E2578" s="31">
        <v>4.69999993219972E-3</v>
      </c>
    </row>
    <row r="2579" spans="2:5" x14ac:dyDescent="0.2">
      <c r="B2579" s="29" t="s">
        <v>1118</v>
      </c>
      <c r="C2579" s="29" t="s">
        <v>1117</v>
      </c>
      <c r="D2579" s="29">
        <v>6300910</v>
      </c>
      <c r="E2579" s="31">
        <v>1.79999995231628</v>
      </c>
    </row>
    <row r="2580" spans="2:5" x14ac:dyDescent="0.2">
      <c r="B2580" s="29" t="s">
        <v>1116</v>
      </c>
      <c r="C2580" s="29" t="s">
        <v>1115</v>
      </c>
      <c r="D2580" s="29">
        <v>6294822</v>
      </c>
      <c r="E2580" s="31">
        <v>1.11907947063446</v>
      </c>
    </row>
    <row r="2581" spans="2:5" x14ac:dyDescent="0.2">
      <c r="B2581" s="29" t="s">
        <v>1114</v>
      </c>
      <c r="C2581" s="29" t="s">
        <v>1113</v>
      </c>
      <c r="D2581" s="29">
        <v>6294553</v>
      </c>
      <c r="E2581" s="31">
        <v>0.866111099720001</v>
      </c>
    </row>
    <row r="2582" spans="2:5" x14ac:dyDescent="0.2">
      <c r="B2582" s="29" t="s">
        <v>1112</v>
      </c>
      <c r="C2582" s="29" t="s">
        <v>1111</v>
      </c>
      <c r="D2582" s="29">
        <v>6273066.5</v>
      </c>
      <c r="E2582" s="31">
        <v>0.31438487768173201</v>
      </c>
    </row>
    <row r="2583" spans="2:5" x14ac:dyDescent="0.2">
      <c r="B2583" s="29" t="s">
        <v>1110</v>
      </c>
      <c r="C2583" s="29" t="s">
        <v>1109</v>
      </c>
      <c r="D2583" s="29">
        <v>6217817</v>
      </c>
      <c r="E2583" s="31">
        <v>1.1601282283663699E-2</v>
      </c>
    </row>
    <row r="2584" spans="2:5" x14ac:dyDescent="0.2">
      <c r="B2584" s="29" t="s">
        <v>1108</v>
      </c>
      <c r="C2584" s="29" t="s">
        <v>1107</v>
      </c>
      <c r="D2584" s="29">
        <v>6215886</v>
      </c>
      <c r="E2584" s="31">
        <v>0.29791235923767101</v>
      </c>
    </row>
    <row r="2585" spans="2:5" x14ac:dyDescent="0.2">
      <c r="B2585" s="29" t="s">
        <v>1106</v>
      </c>
      <c r="C2585" s="29" t="s">
        <v>1105</v>
      </c>
      <c r="D2585" s="29">
        <v>6177241.5</v>
      </c>
      <c r="E2585" s="31">
        <v>1.41110062599182</v>
      </c>
    </row>
    <row r="2586" spans="2:5" x14ac:dyDescent="0.2">
      <c r="B2586" s="29" t="s">
        <v>1104</v>
      </c>
      <c r="C2586" s="29" t="s">
        <v>1103</v>
      </c>
      <c r="D2586" s="29">
        <v>6142826</v>
      </c>
      <c r="E2586" s="31">
        <v>4.0199999809265101</v>
      </c>
    </row>
    <row r="2587" spans="2:5" x14ac:dyDescent="0.2">
      <c r="B2587" s="29" t="s">
        <v>1102</v>
      </c>
      <c r="C2587" s="29" t="s">
        <v>1101</v>
      </c>
      <c r="D2587" s="29">
        <v>6102955</v>
      </c>
      <c r="E2587" s="31">
        <v>3.6398399621248197E-2</v>
      </c>
    </row>
    <row r="2588" spans="2:5" x14ac:dyDescent="0.2">
      <c r="B2588" s="29" t="s">
        <v>1100</v>
      </c>
      <c r="C2588" s="29" t="s">
        <v>1099</v>
      </c>
      <c r="D2588" s="29">
        <v>6062939</v>
      </c>
      <c r="E2588" s="31">
        <v>3.4123502671718597E-2</v>
      </c>
    </row>
    <row r="2589" spans="2:5" x14ac:dyDescent="0.2">
      <c r="B2589" s="29" t="s">
        <v>1098</v>
      </c>
      <c r="C2589" s="29" t="s">
        <v>1097</v>
      </c>
      <c r="D2589" s="29">
        <v>6005636.5</v>
      </c>
      <c r="E2589" s="31">
        <v>0.20027481019496901</v>
      </c>
    </row>
    <row r="2590" spans="2:5" x14ac:dyDescent="0.2">
      <c r="B2590" s="29" t="s">
        <v>1096</v>
      </c>
      <c r="C2590" s="29" t="s">
        <v>1095</v>
      </c>
      <c r="D2590" s="29">
        <v>6005169.5</v>
      </c>
      <c r="E2590" s="31">
        <v>0.13494138419628099</v>
      </c>
    </row>
    <row r="2591" spans="2:5" x14ac:dyDescent="0.2">
      <c r="B2591" s="29" t="s">
        <v>1094</v>
      </c>
      <c r="C2591" s="29" t="s">
        <v>1093</v>
      </c>
      <c r="D2591" s="29">
        <v>5975216</v>
      </c>
      <c r="E2591" s="31">
        <v>0.21909941732883501</v>
      </c>
    </row>
    <row r="2592" spans="2:5" x14ac:dyDescent="0.2">
      <c r="B2592" s="29" t="s">
        <v>1092</v>
      </c>
      <c r="C2592" s="29" t="s">
        <v>1091</v>
      </c>
      <c r="D2592" s="29">
        <v>5973179</v>
      </c>
      <c r="E2592" s="31">
        <v>0.43664565682411199</v>
      </c>
    </row>
    <row r="2593" spans="2:5" x14ac:dyDescent="0.2">
      <c r="B2593" s="29" t="s">
        <v>1090</v>
      </c>
      <c r="C2593" s="29" t="s">
        <v>1089</v>
      </c>
      <c r="D2593" s="29">
        <v>5892756.5</v>
      </c>
      <c r="E2593" s="31">
        <v>1.16961681842804</v>
      </c>
    </row>
    <row r="2594" spans="2:5" x14ac:dyDescent="0.2">
      <c r="B2594" s="29" t="s">
        <v>1088</v>
      </c>
      <c r="C2594" s="29" t="s">
        <v>1087</v>
      </c>
      <c r="D2594" s="29">
        <v>5863745.5</v>
      </c>
      <c r="E2594" s="31">
        <v>0.250207990407944</v>
      </c>
    </row>
    <row r="2595" spans="2:5" x14ac:dyDescent="0.2">
      <c r="B2595" s="29" t="s">
        <v>1086</v>
      </c>
      <c r="C2595" s="29" t="s">
        <v>1085</v>
      </c>
      <c r="D2595" s="29">
        <v>5844641.5</v>
      </c>
      <c r="E2595" s="31">
        <v>0.129999995231628</v>
      </c>
    </row>
    <row r="2596" spans="2:5" x14ac:dyDescent="0.2">
      <c r="B2596" s="29" t="s">
        <v>1084</v>
      </c>
      <c r="C2596" s="29" t="s">
        <v>1083</v>
      </c>
      <c r="D2596" s="29">
        <v>5770409.5</v>
      </c>
      <c r="E2596" s="31">
        <v>0.33998185396194502</v>
      </c>
    </row>
    <row r="2597" spans="2:5" x14ac:dyDescent="0.2">
      <c r="B2597" s="29" t="s">
        <v>1082</v>
      </c>
      <c r="C2597" s="29" t="s">
        <v>1081</v>
      </c>
      <c r="D2597" s="29">
        <v>5743717.5</v>
      </c>
      <c r="E2597" s="31">
        <v>0.61225098371505704</v>
      </c>
    </row>
    <row r="2598" spans="2:5" x14ac:dyDescent="0.2">
      <c r="B2598" s="29" t="s">
        <v>1080</v>
      </c>
      <c r="C2598" s="29" t="s">
        <v>1079</v>
      </c>
      <c r="D2598" s="29">
        <v>5719370.5</v>
      </c>
      <c r="E2598" s="31">
        <v>1.5544584989547701</v>
      </c>
    </row>
    <row r="2599" spans="2:5" x14ac:dyDescent="0.2">
      <c r="B2599" s="29" t="s">
        <v>1078</v>
      </c>
      <c r="C2599" s="29" t="s">
        <v>1077</v>
      </c>
      <c r="D2599" s="29">
        <v>5700416.5</v>
      </c>
      <c r="E2599" s="31">
        <v>3.7878785282373401E-2</v>
      </c>
    </row>
    <row r="2600" spans="2:5" x14ac:dyDescent="0.2">
      <c r="B2600" s="29" t="s">
        <v>1076</v>
      </c>
      <c r="C2600" s="29" t="s">
        <v>1075</v>
      </c>
      <c r="D2600" s="29">
        <v>5656517.5</v>
      </c>
      <c r="E2600" s="31">
        <v>0.12466001510620101</v>
      </c>
    </row>
    <row r="2601" spans="2:5" x14ac:dyDescent="0.2">
      <c r="B2601" s="29" t="s">
        <v>1074</v>
      </c>
      <c r="C2601" s="29" t="s">
        <v>1073</v>
      </c>
      <c r="D2601" s="29">
        <v>5656371.5</v>
      </c>
      <c r="E2601" s="31">
        <v>9.1090992093086201E-2</v>
      </c>
    </row>
    <row r="2602" spans="2:5" x14ac:dyDescent="0.2">
      <c r="B2602" s="29" t="s">
        <v>1072</v>
      </c>
      <c r="C2602" s="29" t="s">
        <v>1071</v>
      </c>
      <c r="D2602" s="29">
        <v>5635429.5</v>
      </c>
      <c r="E2602" s="31">
        <v>1.58604281023145E-3</v>
      </c>
    </row>
    <row r="2603" spans="2:5" x14ac:dyDescent="0.2">
      <c r="B2603" s="29" t="s">
        <v>1070</v>
      </c>
      <c r="C2603" s="29" t="s">
        <v>1069</v>
      </c>
      <c r="D2603" s="29">
        <v>5626125.5</v>
      </c>
      <c r="E2603" s="31">
        <v>0.257329851388931</v>
      </c>
    </row>
    <row r="2604" spans="2:5" x14ac:dyDescent="0.2">
      <c r="B2604" s="29" t="s">
        <v>1068</v>
      </c>
      <c r="C2604" s="29" t="s">
        <v>1067</v>
      </c>
      <c r="D2604" s="29">
        <v>5611019.5</v>
      </c>
      <c r="E2604" s="31">
        <v>0.519999980926514</v>
      </c>
    </row>
    <row r="2605" spans="2:5" x14ac:dyDescent="0.2">
      <c r="B2605" s="29" t="s">
        <v>1066</v>
      </c>
      <c r="C2605" s="29" t="s">
        <v>1065</v>
      </c>
      <c r="D2605" s="29">
        <v>5598881</v>
      </c>
      <c r="E2605" s="31">
        <v>1.1229183524846999E-2</v>
      </c>
    </row>
    <row r="2606" spans="2:5" x14ac:dyDescent="0.2">
      <c r="B2606" s="29" t="s">
        <v>1064</v>
      </c>
      <c r="C2606" s="29" t="s">
        <v>1063</v>
      </c>
      <c r="D2606" s="29">
        <v>5566372</v>
      </c>
      <c r="E2606" s="31">
        <v>0.18864177167415599</v>
      </c>
    </row>
    <row r="2607" spans="2:5" x14ac:dyDescent="0.2">
      <c r="B2607" s="29" t="s">
        <v>1062</v>
      </c>
      <c r="C2607" s="29" t="s">
        <v>1061</v>
      </c>
      <c r="D2607" s="29">
        <v>5536571</v>
      </c>
      <c r="E2607" s="31">
        <v>0.104794956743717</v>
      </c>
    </row>
    <row r="2608" spans="2:5" x14ac:dyDescent="0.2">
      <c r="B2608" s="29" t="s">
        <v>1060</v>
      </c>
      <c r="C2608" s="29" t="s">
        <v>1059</v>
      </c>
      <c r="D2608" s="29">
        <v>5481251.5</v>
      </c>
      <c r="E2608" s="31">
        <v>0.51889353990554798</v>
      </c>
    </row>
    <row r="2609" spans="2:5" x14ac:dyDescent="0.2">
      <c r="B2609" s="29" t="s">
        <v>1058</v>
      </c>
      <c r="C2609" s="29" t="s">
        <v>1057</v>
      </c>
      <c r="D2609" s="29">
        <v>5475119</v>
      </c>
      <c r="E2609" s="31">
        <v>1.7207335233688399</v>
      </c>
    </row>
    <row r="2610" spans="2:5" x14ac:dyDescent="0.2">
      <c r="B2610" s="29" t="s">
        <v>1056</v>
      </c>
      <c r="C2610" s="29" t="s">
        <v>1055</v>
      </c>
      <c r="D2610" s="29">
        <v>5449550.5</v>
      </c>
      <c r="E2610" s="31">
        <v>1.36845707893372E-2</v>
      </c>
    </row>
    <row r="2611" spans="2:5" x14ac:dyDescent="0.2">
      <c r="B2611" s="29" t="s">
        <v>1054</v>
      </c>
      <c r="C2611" s="29" t="s">
        <v>1053</v>
      </c>
      <c r="D2611" s="29">
        <v>5434920</v>
      </c>
      <c r="E2611" s="31">
        <v>2.52047888934612E-2</v>
      </c>
    </row>
    <row r="2612" spans="2:5" x14ac:dyDescent="0.2">
      <c r="B2612" s="29" t="s">
        <v>1052</v>
      </c>
      <c r="C2612" s="29" t="s">
        <v>1051</v>
      </c>
      <c r="D2612" s="29">
        <v>5398095</v>
      </c>
      <c r="E2612" s="31">
        <v>0.567452132701874</v>
      </c>
    </row>
    <row r="2613" spans="2:5" x14ac:dyDescent="0.2">
      <c r="B2613" s="29" t="s">
        <v>1050</v>
      </c>
      <c r="C2613" s="29" t="s">
        <v>1049</v>
      </c>
      <c r="D2613" s="29">
        <v>5387293.5</v>
      </c>
      <c r="E2613" s="31">
        <v>0.71304839849472001</v>
      </c>
    </row>
    <row r="2614" spans="2:5" x14ac:dyDescent="0.2">
      <c r="B2614" s="29" t="s">
        <v>1048</v>
      </c>
      <c r="C2614" s="29" t="s">
        <v>1047</v>
      </c>
      <c r="D2614" s="29">
        <v>5342915</v>
      </c>
      <c r="E2614" s="31">
        <v>7.3271254077553697E-3</v>
      </c>
    </row>
    <row r="2615" spans="2:5" x14ac:dyDescent="0.2">
      <c r="B2615" s="29" t="s">
        <v>1046</v>
      </c>
      <c r="C2615" s="29" t="s">
        <v>1045</v>
      </c>
      <c r="D2615" s="29">
        <v>5277707.5</v>
      </c>
      <c r="E2615" s="31">
        <v>0.69999998807907104</v>
      </c>
    </row>
    <row r="2616" spans="2:5" x14ac:dyDescent="0.2">
      <c r="B2616" s="29" t="s">
        <v>1044</v>
      </c>
      <c r="C2616" s="29" t="s">
        <v>1043</v>
      </c>
      <c r="D2616" s="29">
        <v>5233312.5</v>
      </c>
      <c r="E2616" s="31">
        <v>0.229999989271164</v>
      </c>
    </row>
    <row r="2617" spans="2:5" x14ac:dyDescent="0.2">
      <c r="B2617" s="29" t="s">
        <v>1042</v>
      </c>
      <c r="C2617" s="29" t="s">
        <v>1041</v>
      </c>
      <c r="D2617" s="29">
        <v>5190574.5</v>
      </c>
      <c r="E2617" s="31">
        <v>8.3106674253940596E-2</v>
      </c>
    </row>
    <row r="2618" spans="2:5" x14ac:dyDescent="0.2">
      <c r="B2618" s="29" t="s">
        <v>1040</v>
      </c>
      <c r="C2618" s="29" t="s">
        <v>1039</v>
      </c>
      <c r="D2618" s="29">
        <v>5187845.5</v>
      </c>
      <c r="E2618" s="31">
        <v>8.1060089170932798E-2</v>
      </c>
    </row>
    <row r="2619" spans="2:5" x14ac:dyDescent="0.2">
      <c r="B2619" s="29" t="s">
        <v>1038</v>
      </c>
      <c r="C2619" s="29" t="s">
        <v>1037</v>
      </c>
      <c r="D2619" s="29">
        <v>5184652.5</v>
      </c>
      <c r="E2619" s="31">
        <v>0.110399648547173</v>
      </c>
    </row>
    <row r="2620" spans="2:5" x14ac:dyDescent="0.2">
      <c r="B2620" s="29" t="s">
        <v>1036</v>
      </c>
      <c r="C2620" s="29" t="s">
        <v>1035</v>
      </c>
      <c r="D2620" s="29">
        <v>5178262.5</v>
      </c>
      <c r="E2620" s="31">
        <v>0.13599275052547499</v>
      </c>
    </row>
    <row r="2621" spans="2:5" x14ac:dyDescent="0.2">
      <c r="B2621" s="29" t="s">
        <v>1034</v>
      </c>
      <c r="C2621" s="29" t="s">
        <v>1033</v>
      </c>
      <c r="D2621" s="29">
        <v>5159654.5</v>
      </c>
      <c r="E2621" s="31">
        <v>2.5023899972438798E-2</v>
      </c>
    </row>
    <row r="2622" spans="2:5" x14ac:dyDescent="0.2">
      <c r="B2622" s="29" t="s">
        <v>1032</v>
      </c>
      <c r="C2622" s="29" t="s">
        <v>1031</v>
      </c>
      <c r="D2622" s="29">
        <v>5155792.5</v>
      </c>
      <c r="E2622" s="31">
        <v>2.2690029814839401E-2</v>
      </c>
    </row>
    <row r="2623" spans="2:5" x14ac:dyDescent="0.2">
      <c r="B2623" s="29" t="s">
        <v>1030</v>
      </c>
      <c r="C2623" s="29" t="s">
        <v>1029</v>
      </c>
      <c r="D2623" s="29">
        <v>5149310.5</v>
      </c>
      <c r="E2623" s="31">
        <v>1.04381322860718</v>
      </c>
    </row>
    <row r="2624" spans="2:5" x14ac:dyDescent="0.2">
      <c r="B2624" s="29" t="s">
        <v>1028</v>
      </c>
      <c r="C2624" s="29" t="s">
        <v>1027</v>
      </c>
      <c r="D2624" s="29">
        <v>5128136</v>
      </c>
      <c r="E2624" s="31">
        <v>0.18989999592304199</v>
      </c>
    </row>
    <row r="2625" spans="2:5" x14ac:dyDescent="0.2">
      <c r="B2625" s="29" t="s">
        <v>1026</v>
      </c>
      <c r="C2625" s="29" t="s">
        <v>1025</v>
      </c>
      <c r="D2625" s="29">
        <v>5109888</v>
      </c>
      <c r="E2625" s="31">
        <v>0.50459998846054099</v>
      </c>
    </row>
    <row r="2626" spans="2:5" x14ac:dyDescent="0.2">
      <c r="B2626" s="29" t="s">
        <v>1024</v>
      </c>
      <c r="C2626" s="29" t="s">
        <v>1023</v>
      </c>
      <c r="D2626" s="29">
        <v>5102555.5</v>
      </c>
      <c r="E2626" s="31">
        <v>1.4589701313525399E-3</v>
      </c>
    </row>
    <row r="2627" spans="2:5" x14ac:dyDescent="0.2">
      <c r="B2627" s="29" t="s">
        <v>1022</v>
      </c>
      <c r="C2627" s="29" t="s">
        <v>1021</v>
      </c>
      <c r="D2627" s="29">
        <v>5091911</v>
      </c>
      <c r="E2627" s="31">
        <v>9.9315106868743896E-2</v>
      </c>
    </row>
    <row r="2628" spans="2:5" x14ac:dyDescent="0.2">
      <c r="B2628" s="29" t="s">
        <v>1020</v>
      </c>
      <c r="C2628" s="29" t="s">
        <v>1019</v>
      </c>
      <c r="D2628" s="29">
        <v>5072535</v>
      </c>
      <c r="E2628" s="31">
        <v>0.230000004172325</v>
      </c>
    </row>
    <row r="2629" spans="2:5" x14ac:dyDescent="0.2">
      <c r="B2629" s="29" t="s">
        <v>1018</v>
      </c>
      <c r="C2629" s="29" t="s">
        <v>1017</v>
      </c>
      <c r="D2629" s="29">
        <v>5031032</v>
      </c>
      <c r="E2629" s="31">
        <v>9.00000035762787E-2</v>
      </c>
    </row>
    <row r="2630" spans="2:5" x14ac:dyDescent="0.2">
      <c r="B2630" s="29" t="s">
        <v>1016</v>
      </c>
      <c r="C2630" s="29" t="s">
        <v>1015</v>
      </c>
      <c r="D2630" s="29">
        <v>4988809.5</v>
      </c>
      <c r="E2630" s="31">
        <v>7.4950000271201101E-4</v>
      </c>
    </row>
    <row r="2631" spans="2:5" x14ac:dyDescent="0.2">
      <c r="B2631" s="29" t="s">
        <v>1014</v>
      </c>
      <c r="C2631" s="29" t="s">
        <v>1013</v>
      </c>
      <c r="D2631" s="29">
        <v>4916343</v>
      </c>
      <c r="E2631" s="31">
        <v>0.36137741804122903</v>
      </c>
    </row>
    <row r="2632" spans="2:5" x14ac:dyDescent="0.2">
      <c r="B2632" s="29" t="s">
        <v>1012</v>
      </c>
      <c r="C2632" s="29" t="s">
        <v>1011</v>
      </c>
      <c r="D2632" s="29">
        <v>4914949</v>
      </c>
      <c r="E2632" s="31">
        <v>0.47507044672965998</v>
      </c>
    </row>
    <row r="2633" spans="2:5" x14ac:dyDescent="0.2">
      <c r="B2633" s="29" t="s">
        <v>1010</v>
      </c>
      <c r="C2633" s="29" t="s">
        <v>1009</v>
      </c>
      <c r="D2633" s="29">
        <v>4914069.5</v>
      </c>
      <c r="E2633" s="31">
        <v>3.2999999523162802</v>
      </c>
    </row>
    <row r="2634" spans="2:5" x14ac:dyDescent="0.2">
      <c r="B2634" s="29" t="s">
        <v>1008</v>
      </c>
      <c r="C2634" s="29" t="s">
        <v>1007</v>
      </c>
      <c r="D2634" s="29">
        <v>4892179.5</v>
      </c>
      <c r="E2634" s="31">
        <v>0.64999997615814198</v>
      </c>
    </row>
    <row r="2635" spans="2:5" x14ac:dyDescent="0.2">
      <c r="B2635" s="29" t="s">
        <v>1006</v>
      </c>
      <c r="C2635" s="29" t="s">
        <v>1005</v>
      </c>
      <c r="D2635" s="29">
        <v>4879176</v>
      </c>
      <c r="E2635" s="31">
        <v>3.1086439266800902E-3</v>
      </c>
    </row>
    <row r="2636" spans="2:5" x14ac:dyDescent="0.2">
      <c r="B2636" s="29" t="s">
        <v>1004</v>
      </c>
      <c r="C2636" s="29" t="s">
        <v>1003</v>
      </c>
      <c r="D2636" s="29">
        <v>4865708.5</v>
      </c>
      <c r="E2636" s="31">
        <v>0.412697583436966</v>
      </c>
    </row>
    <row r="2637" spans="2:5" x14ac:dyDescent="0.2">
      <c r="B2637" s="29" t="s">
        <v>1002</v>
      </c>
      <c r="C2637" s="29" t="s">
        <v>1001</v>
      </c>
      <c r="D2637" s="29">
        <v>4835196</v>
      </c>
      <c r="E2637" s="31">
        <v>0.37376385927200301</v>
      </c>
    </row>
    <row r="2638" spans="2:5" x14ac:dyDescent="0.2">
      <c r="B2638" s="29" t="s">
        <v>1000</v>
      </c>
      <c r="C2638" s="29" t="s">
        <v>999</v>
      </c>
      <c r="D2638" s="29">
        <v>4797160</v>
      </c>
      <c r="E2638" s="31">
        <v>7.0184864103794098E-2</v>
      </c>
    </row>
    <row r="2639" spans="2:5" x14ac:dyDescent="0.2">
      <c r="B2639" s="29" t="s">
        <v>998</v>
      </c>
      <c r="C2639" s="29" t="s">
        <v>997</v>
      </c>
      <c r="D2639" s="29">
        <v>4794280.5</v>
      </c>
      <c r="E2639" s="31">
        <v>0.119463600218296</v>
      </c>
    </row>
    <row r="2640" spans="2:5" x14ac:dyDescent="0.2">
      <c r="B2640" s="29" t="s">
        <v>996</v>
      </c>
      <c r="C2640" s="29" t="s">
        <v>995</v>
      </c>
      <c r="D2640" s="29">
        <v>4748770</v>
      </c>
      <c r="E2640" s="31">
        <v>0.79146164655685403</v>
      </c>
    </row>
    <row r="2641" spans="2:5" x14ac:dyDescent="0.2">
      <c r="B2641" s="29" t="s">
        <v>994</v>
      </c>
      <c r="C2641" s="29" t="s">
        <v>993</v>
      </c>
      <c r="D2641" s="29">
        <v>4713326.5</v>
      </c>
      <c r="E2641" s="31">
        <v>0.860137939453125</v>
      </c>
    </row>
    <row r="2642" spans="2:5" x14ac:dyDescent="0.2">
      <c r="B2642" s="29" t="s">
        <v>992</v>
      </c>
      <c r="C2642" s="29" t="s">
        <v>991</v>
      </c>
      <c r="D2642" s="29">
        <v>4676724</v>
      </c>
      <c r="E2642" s="31">
        <v>0.125</v>
      </c>
    </row>
    <row r="2643" spans="2:5" x14ac:dyDescent="0.2">
      <c r="B2643" s="29" t="s">
        <v>990</v>
      </c>
      <c r="C2643" s="29" t="s">
        <v>989</v>
      </c>
      <c r="D2643" s="29">
        <v>4672922.5</v>
      </c>
      <c r="E2643" s="31">
        <v>6.7996375262737302E-2</v>
      </c>
    </row>
    <row r="2644" spans="2:5" x14ac:dyDescent="0.2">
      <c r="B2644" s="29" t="s">
        <v>988</v>
      </c>
      <c r="C2644" s="29" t="s">
        <v>987</v>
      </c>
      <c r="D2644" s="29">
        <v>4616422.5</v>
      </c>
      <c r="E2644" s="31">
        <v>0.155100002884865</v>
      </c>
    </row>
    <row r="2645" spans="2:5" x14ac:dyDescent="0.2">
      <c r="B2645" s="29" t="s">
        <v>986</v>
      </c>
      <c r="C2645" s="29" t="s">
        <v>985</v>
      </c>
      <c r="D2645" s="29">
        <v>4609269</v>
      </c>
      <c r="E2645" s="31">
        <v>1.5</v>
      </c>
    </row>
    <row r="2646" spans="2:5" x14ac:dyDescent="0.2">
      <c r="B2646" s="29" t="s">
        <v>984</v>
      </c>
      <c r="C2646" s="29" t="s">
        <v>983</v>
      </c>
      <c r="D2646" s="29">
        <v>4601259</v>
      </c>
      <c r="E2646" s="31">
        <v>0.77999997138977095</v>
      </c>
    </row>
    <row r="2647" spans="2:5" x14ac:dyDescent="0.2">
      <c r="B2647" s="29" t="s">
        <v>982</v>
      </c>
      <c r="C2647" s="29" t="s">
        <v>981</v>
      </c>
      <c r="D2647" s="29">
        <v>4567588.5</v>
      </c>
      <c r="E2647" s="31">
        <v>1.00719594955444</v>
      </c>
    </row>
    <row r="2648" spans="2:5" x14ac:dyDescent="0.2">
      <c r="B2648" s="29" t="s">
        <v>980</v>
      </c>
      <c r="C2648" s="29" t="s">
        <v>979</v>
      </c>
      <c r="D2648" s="29">
        <v>4562057.5</v>
      </c>
      <c r="E2648" s="31">
        <v>6.0664005577564196E-3</v>
      </c>
    </row>
    <row r="2649" spans="2:5" x14ac:dyDescent="0.2">
      <c r="B2649" s="29" t="s">
        <v>978</v>
      </c>
      <c r="C2649" s="29" t="s">
        <v>977</v>
      </c>
      <c r="D2649" s="29">
        <v>4558524.5</v>
      </c>
      <c r="E2649" s="31">
        <v>4.1999999433755902E-2</v>
      </c>
    </row>
    <row r="2650" spans="2:5" x14ac:dyDescent="0.2">
      <c r="B2650" s="29" t="s">
        <v>976</v>
      </c>
      <c r="C2650" s="29" t="s">
        <v>975</v>
      </c>
      <c r="D2650" s="29">
        <v>4551013</v>
      </c>
      <c r="E2650" s="31">
        <v>9.8216973245143904E-2</v>
      </c>
    </row>
    <row r="2651" spans="2:5" x14ac:dyDescent="0.2">
      <c r="B2651" s="29" t="s">
        <v>974</v>
      </c>
      <c r="C2651" s="29" t="s">
        <v>973</v>
      </c>
      <c r="D2651" s="29">
        <v>4497960.5</v>
      </c>
      <c r="E2651" s="31">
        <v>0.52713310718536399</v>
      </c>
    </row>
    <row r="2652" spans="2:5" x14ac:dyDescent="0.2">
      <c r="B2652" s="29" t="s">
        <v>972</v>
      </c>
      <c r="C2652" s="29" t="s">
        <v>971</v>
      </c>
      <c r="D2652" s="29">
        <v>4495202.5</v>
      </c>
      <c r="E2652" s="31">
        <v>0.55000001192092896</v>
      </c>
    </row>
    <row r="2653" spans="2:5" x14ac:dyDescent="0.2">
      <c r="B2653" s="29" t="s">
        <v>970</v>
      </c>
      <c r="C2653" s="29" t="s">
        <v>969</v>
      </c>
      <c r="D2653" s="29">
        <v>4485626</v>
      </c>
      <c r="E2653" s="31">
        <v>0.615608870983124</v>
      </c>
    </row>
    <row r="2654" spans="2:5" x14ac:dyDescent="0.2">
      <c r="B2654" s="29" t="s">
        <v>968</v>
      </c>
      <c r="C2654" s="29" t="s">
        <v>967</v>
      </c>
      <c r="D2654" s="29">
        <v>4463925.5</v>
      </c>
      <c r="E2654" s="31">
        <v>0.13799999654293099</v>
      </c>
    </row>
    <row r="2655" spans="2:5" x14ac:dyDescent="0.2">
      <c r="B2655" s="29" t="s">
        <v>966</v>
      </c>
      <c r="C2655" s="29" t="s">
        <v>965</v>
      </c>
      <c r="D2655" s="29">
        <v>4399715</v>
      </c>
      <c r="E2655" s="31">
        <v>0.83804088830947898</v>
      </c>
    </row>
    <row r="2656" spans="2:5" x14ac:dyDescent="0.2">
      <c r="B2656" s="29" t="s">
        <v>964</v>
      </c>
      <c r="C2656" s="29" t="s">
        <v>963</v>
      </c>
      <c r="D2656" s="29">
        <v>4398116</v>
      </c>
      <c r="E2656" s="31">
        <v>6.4041361212730394E-2</v>
      </c>
    </row>
    <row r="2657" spans="2:5" x14ac:dyDescent="0.2">
      <c r="B2657" s="29" t="s">
        <v>962</v>
      </c>
      <c r="C2657" s="29" t="s">
        <v>961</v>
      </c>
      <c r="D2657" s="29">
        <v>4397188.5</v>
      </c>
      <c r="E2657" s="31">
        <v>0.46292147040367099</v>
      </c>
    </row>
    <row r="2658" spans="2:5" x14ac:dyDescent="0.2">
      <c r="B2658" s="29" t="s">
        <v>960</v>
      </c>
      <c r="C2658" s="29" t="s">
        <v>959</v>
      </c>
      <c r="D2658" s="29">
        <v>4359647</v>
      </c>
      <c r="E2658" s="31">
        <v>5.5998563766479499E-2</v>
      </c>
    </row>
    <row r="2659" spans="2:5" x14ac:dyDescent="0.2">
      <c r="B2659" s="29" t="s">
        <v>958</v>
      </c>
      <c r="C2659" s="29" t="s">
        <v>957</v>
      </c>
      <c r="D2659" s="29">
        <v>4357927</v>
      </c>
      <c r="E2659" s="31">
        <v>0.20000000298023199</v>
      </c>
    </row>
    <row r="2660" spans="2:5" x14ac:dyDescent="0.2">
      <c r="B2660" s="29" t="s">
        <v>956</v>
      </c>
      <c r="C2660" s="29" t="s">
        <v>955</v>
      </c>
      <c r="D2660" s="29">
        <v>4346541</v>
      </c>
      <c r="E2660" s="31">
        <v>6.0663998126983601E-2</v>
      </c>
    </row>
    <row r="2661" spans="2:5" x14ac:dyDescent="0.2">
      <c r="B2661" s="29" t="s">
        <v>954</v>
      </c>
      <c r="C2661" s="29" t="s">
        <v>953</v>
      </c>
      <c r="D2661" s="29">
        <v>4303726</v>
      </c>
      <c r="E2661" s="31">
        <v>1.89150348305702E-2</v>
      </c>
    </row>
    <row r="2662" spans="2:5" x14ac:dyDescent="0.2">
      <c r="B2662" s="29" t="s">
        <v>952</v>
      </c>
      <c r="C2662" s="29" t="s">
        <v>951</v>
      </c>
      <c r="D2662" s="29">
        <v>4267096</v>
      </c>
      <c r="E2662" s="31">
        <v>7.0000000298023196E-2</v>
      </c>
    </row>
    <row r="2663" spans="2:5" x14ac:dyDescent="0.2">
      <c r="B2663" s="29" t="s">
        <v>950</v>
      </c>
      <c r="C2663" s="29" t="s">
        <v>949</v>
      </c>
      <c r="D2663" s="29">
        <v>4252606.5</v>
      </c>
      <c r="E2663" s="31">
        <v>1.4000000432133701E-2</v>
      </c>
    </row>
    <row r="2664" spans="2:5" x14ac:dyDescent="0.2">
      <c r="B2664" s="29" t="s">
        <v>948</v>
      </c>
      <c r="C2664" s="29" t="s">
        <v>947</v>
      </c>
      <c r="D2664" s="29">
        <v>4242321</v>
      </c>
      <c r="E2664" s="31">
        <v>9.00000035762787E-2</v>
      </c>
    </row>
    <row r="2665" spans="2:5" x14ac:dyDescent="0.2">
      <c r="B2665" s="29" t="s">
        <v>946</v>
      </c>
      <c r="C2665" s="29" t="s">
        <v>945</v>
      </c>
      <c r="D2665" s="29">
        <v>4235377.5</v>
      </c>
      <c r="E2665" s="31">
        <v>7.9329095780849498E-2</v>
      </c>
    </row>
    <row r="2666" spans="2:5" x14ac:dyDescent="0.2">
      <c r="B2666" s="29" t="s">
        <v>944</v>
      </c>
      <c r="C2666" s="29" t="s">
        <v>943</v>
      </c>
      <c r="D2666" s="29">
        <v>4231779</v>
      </c>
      <c r="E2666" s="31">
        <v>0.23869961500167799</v>
      </c>
    </row>
    <row r="2667" spans="2:5" x14ac:dyDescent="0.2">
      <c r="B2667" s="29" t="s">
        <v>942</v>
      </c>
      <c r="C2667" s="29" t="s">
        <v>941</v>
      </c>
      <c r="D2667" s="29">
        <v>4230410</v>
      </c>
      <c r="E2667" s="31">
        <v>0.20999999344348899</v>
      </c>
    </row>
    <row r="2668" spans="2:5" x14ac:dyDescent="0.2">
      <c r="B2668" s="29" t="s">
        <v>940</v>
      </c>
      <c r="C2668" s="29" t="s">
        <v>939</v>
      </c>
      <c r="D2668" s="29">
        <v>4203166</v>
      </c>
      <c r="E2668" s="31">
        <v>0.32701697945594799</v>
      </c>
    </row>
    <row r="2669" spans="2:5" x14ac:dyDescent="0.2">
      <c r="B2669" s="29" t="s">
        <v>938</v>
      </c>
      <c r="C2669" s="29" t="s">
        <v>937</v>
      </c>
      <c r="D2669" s="29">
        <v>4199153.5</v>
      </c>
      <c r="E2669" s="31">
        <v>0.20999999344348899</v>
      </c>
    </row>
    <row r="2670" spans="2:5" x14ac:dyDescent="0.2">
      <c r="B2670" s="29" t="s">
        <v>936</v>
      </c>
      <c r="C2670" s="29" t="s">
        <v>935</v>
      </c>
      <c r="D2670" s="29">
        <v>4140750</v>
      </c>
      <c r="E2670" s="31">
        <v>5.0000002374872598E-4</v>
      </c>
    </row>
    <row r="2671" spans="2:5" x14ac:dyDescent="0.2">
      <c r="B2671" s="29" t="s">
        <v>934</v>
      </c>
      <c r="C2671" s="29" t="s">
        <v>933</v>
      </c>
      <c r="D2671" s="29">
        <v>4098922.25</v>
      </c>
      <c r="E2671" s="31">
        <v>0.241167142987251</v>
      </c>
    </row>
    <row r="2672" spans="2:5" x14ac:dyDescent="0.2">
      <c r="B2672" s="29" t="s">
        <v>932</v>
      </c>
      <c r="C2672" s="29" t="s">
        <v>931</v>
      </c>
      <c r="D2672" s="29">
        <v>4058699.5</v>
      </c>
      <c r="E2672" s="31">
        <v>7.9228907823562594E-2</v>
      </c>
    </row>
    <row r="2673" spans="2:5" x14ac:dyDescent="0.2">
      <c r="B2673" s="29" t="s">
        <v>930</v>
      </c>
      <c r="C2673" s="29" t="s">
        <v>929</v>
      </c>
      <c r="D2673" s="29">
        <v>4052505.5</v>
      </c>
      <c r="E2673" s="31">
        <v>0.118567623198032</v>
      </c>
    </row>
    <row r="2674" spans="2:5" x14ac:dyDescent="0.2">
      <c r="B2674" s="29" t="s">
        <v>928</v>
      </c>
      <c r="C2674" s="29" t="s">
        <v>927</v>
      </c>
      <c r="D2674" s="29">
        <v>4047862.5</v>
      </c>
      <c r="E2674" s="31">
        <v>1.3315337896346999</v>
      </c>
    </row>
    <row r="2675" spans="2:5" x14ac:dyDescent="0.2">
      <c r="B2675" s="29" t="s">
        <v>926</v>
      </c>
      <c r="C2675" s="29" t="s">
        <v>925</v>
      </c>
      <c r="D2675" s="29">
        <v>4027712.75</v>
      </c>
      <c r="E2675" s="31">
        <v>0.72533500194549605</v>
      </c>
    </row>
    <row r="2676" spans="2:5" x14ac:dyDescent="0.2">
      <c r="B2676" s="29" t="s">
        <v>924</v>
      </c>
      <c r="C2676" s="29" t="s">
        <v>923</v>
      </c>
      <c r="D2676" s="29">
        <v>4005785.75</v>
      </c>
      <c r="E2676" s="31">
        <v>3.0303029343485801E-2</v>
      </c>
    </row>
    <row r="2677" spans="2:5" x14ac:dyDescent="0.2">
      <c r="B2677" s="29" t="s">
        <v>922</v>
      </c>
      <c r="C2677" s="29" t="s">
        <v>921</v>
      </c>
      <c r="D2677" s="29">
        <v>3968007</v>
      </c>
      <c r="E2677" s="31">
        <v>0.16100001335144001</v>
      </c>
    </row>
    <row r="2678" spans="2:5" x14ac:dyDescent="0.2">
      <c r="B2678" s="29" t="s">
        <v>920</v>
      </c>
      <c r="C2678" s="29" t="s">
        <v>919</v>
      </c>
      <c r="D2678" s="29">
        <v>3964467.75</v>
      </c>
      <c r="E2678" s="31">
        <v>5.6663643568754203E-2</v>
      </c>
    </row>
    <row r="2679" spans="2:5" x14ac:dyDescent="0.2">
      <c r="B2679" s="29" t="s">
        <v>918</v>
      </c>
      <c r="C2679" s="29" t="s">
        <v>917</v>
      </c>
      <c r="D2679" s="29">
        <v>3954830.5</v>
      </c>
      <c r="E2679" s="31">
        <v>2.60000005364418E-2</v>
      </c>
    </row>
    <row r="2680" spans="2:5" x14ac:dyDescent="0.2">
      <c r="B2680" s="29" t="s">
        <v>916</v>
      </c>
      <c r="C2680" s="29" t="s">
        <v>915</v>
      </c>
      <c r="D2680" s="29">
        <v>3907334</v>
      </c>
      <c r="E2680" s="31">
        <v>0.88156104087829601</v>
      </c>
    </row>
    <row r="2681" spans="2:5" x14ac:dyDescent="0.2">
      <c r="B2681" s="29" t="s">
        <v>914</v>
      </c>
      <c r="C2681" s="29" t="s">
        <v>913</v>
      </c>
      <c r="D2681" s="29">
        <v>3888708</v>
      </c>
      <c r="E2681" s="31">
        <v>0.34999999403953602</v>
      </c>
    </row>
    <row r="2682" spans="2:5" x14ac:dyDescent="0.2">
      <c r="B2682" s="29" t="s">
        <v>912</v>
      </c>
      <c r="C2682" s="29" t="s">
        <v>911</v>
      </c>
      <c r="D2682" s="29">
        <v>3884850.25</v>
      </c>
      <c r="E2682" s="31">
        <v>1.00328576564789</v>
      </c>
    </row>
    <row r="2683" spans="2:5" x14ac:dyDescent="0.2">
      <c r="B2683" s="29" t="s">
        <v>910</v>
      </c>
      <c r="C2683" s="29" t="s">
        <v>909</v>
      </c>
      <c r="D2683" s="29">
        <v>3871187.25</v>
      </c>
      <c r="E2683" s="31">
        <v>0.23637084662914301</v>
      </c>
    </row>
    <row r="2684" spans="2:5" x14ac:dyDescent="0.2">
      <c r="B2684" s="29" t="s">
        <v>908</v>
      </c>
      <c r="C2684" s="29" t="s">
        <v>907</v>
      </c>
      <c r="D2684" s="29">
        <v>3869705.25</v>
      </c>
      <c r="E2684" s="31">
        <v>0.19499999284744299</v>
      </c>
    </row>
    <row r="2685" spans="2:5" x14ac:dyDescent="0.2">
      <c r="B2685" s="29" t="s">
        <v>906</v>
      </c>
      <c r="C2685" s="29" t="s">
        <v>905</v>
      </c>
      <c r="D2685" s="29">
        <v>3828318.25</v>
      </c>
      <c r="E2685" s="31">
        <v>0.44999998807907099</v>
      </c>
    </row>
    <row r="2686" spans="2:5" x14ac:dyDescent="0.2">
      <c r="B2686" s="29" t="s">
        <v>904</v>
      </c>
      <c r="C2686" s="29" t="s">
        <v>903</v>
      </c>
      <c r="D2686" s="29">
        <v>3820038.5</v>
      </c>
      <c r="E2686" s="31">
        <v>1.13639748096466</v>
      </c>
    </row>
    <row r="2687" spans="2:5" x14ac:dyDescent="0.2">
      <c r="B2687" s="29" t="s">
        <v>902</v>
      </c>
      <c r="C2687" s="29" t="s">
        <v>901</v>
      </c>
      <c r="D2687" s="29">
        <v>3793929.25</v>
      </c>
      <c r="E2687" s="31">
        <v>6.8246996961533997E-3</v>
      </c>
    </row>
    <row r="2688" spans="2:5" x14ac:dyDescent="0.2">
      <c r="B2688" s="29" t="s">
        <v>900</v>
      </c>
      <c r="C2688" s="29" t="s">
        <v>899</v>
      </c>
      <c r="D2688" s="29">
        <v>3777026</v>
      </c>
      <c r="E2688" s="31">
        <v>3.0332002788782098E-3</v>
      </c>
    </row>
    <row r="2689" spans="2:5" x14ac:dyDescent="0.2">
      <c r="B2689" s="29" t="s">
        <v>898</v>
      </c>
      <c r="C2689" s="29" t="s">
        <v>897</v>
      </c>
      <c r="D2689" s="29">
        <v>3696090.75</v>
      </c>
      <c r="E2689" s="31">
        <v>7.3171459138393402E-2</v>
      </c>
    </row>
    <row r="2690" spans="2:5" x14ac:dyDescent="0.2">
      <c r="B2690" s="29" t="s">
        <v>896</v>
      </c>
      <c r="C2690" s="29" t="s">
        <v>895</v>
      </c>
      <c r="D2690" s="29">
        <v>3674322.5</v>
      </c>
      <c r="E2690" s="31">
        <v>0.56894540786743197</v>
      </c>
    </row>
    <row r="2691" spans="2:5" x14ac:dyDescent="0.2">
      <c r="B2691" s="29" t="s">
        <v>894</v>
      </c>
      <c r="C2691" s="29" t="s">
        <v>893</v>
      </c>
      <c r="D2691" s="29">
        <v>3655170.5</v>
      </c>
      <c r="E2691" s="31">
        <v>0.33311247825622597</v>
      </c>
    </row>
    <row r="2692" spans="2:5" x14ac:dyDescent="0.2">
      <c r="B2692" s="29" t="s">
        <v>892</v>
      </c>
      <c r="C2692" s="29" t="s">
        <v>891</v>
      </c>
      <c r="D2692" s="29">
        <v>3653973.5</v>
      </c>
      <c r="E2692" s="31">
        <v>0.99826771020889304</v>
      </c>
    </row>
    <row r="2693" spans="2:5" x14ac:dyDescent="0.2">
      <c r="B2693" s="29" t="s">
        <v>890</v>
      </c>
      <c r="C2693" s="29" t="s">
        <v>889</v>
      </c>
      <c r="D2693" s="29">
        <v>3618255.75</v>
      </c>
      <c r="E2693" s="31">
        <v>9.8033007234334894E-3</v>
      </c>
    </row>
    <row r="2694" spans="2:5" x14ac:dyDescent="0.2">
      <c r="B2694" s="29" t="s">
        <v>888</v>
      </c>
      <c r="C2694" s="29" t="s">
        <v>887</v>
      </c>
      <c r="D2694" s="29">
        <v>3597604</v>
      </c>
      <c r="E2694" s="31">
        <v>8.2946859300136594E-2</v>
      </c>
    </row>
    <row r="2695" spans="2:5" x14ac:dyDescent="0.2">
      <c r="B2695" s="29" t="s">
        <v>886</v>
      </c>
      <c r="C2695" s="29" t="s">
        <v>885</v>
      </c>
      <c r="D2695" s="29">
        <v>3595071</v>
      </c>
      <c r="E2695" s="31">
        <v>3.4108996391296401E-2</v>
      </c>
    </row>
    <row r="2696" spans="2:5" x14ac:dyDescent="0.2">
      <c r="B2696" s="29" t="s">
        <v>884</v>
      </c>
      <c r="C2696" s="29" t="s">
        <v>883</v>
      </c>
      <c r="D2696" s="29">
        <v>3572205.75</v>
      </c>
      <c r="E2696" s="31">
        <v>0.45682248473167397</v>
      </c>
    </row>
    <row r="2697" spans="2:5" x14ac:dyDescent="0.2">
      <c r="B2697" s="29" t="s">
        <v>882</v>
      </c>
      <c r="C2697" s="29" t="s">
        <v>881</v>
      </c>
      <c r="D2697" s="29">
        <v>3564816.75</v>
      </c>
      <c r="E2697" s="31">
        <v>3.40646244585514E-2</v>
      </c>
    </row>
    <row r="2698" spans="2:5" x14ac:dyDescent="0.2">
      <c r="B2698" s="29" t="s">
        <v>880</v>
      </c>
      <c r="C2698" s="29" t="s">
        <v>879</v>
      </c>
      <c r="D2698" s="29">
        <v>3561785.25</v>
      </c>
      <c r="E2698" s="31">
        <v>2.9599999543279401E-3</v>
      </c>
    </row>
    <row r="2699" spans="2:5" x14ac:dyDescent="0.2">
      <c r="B2699" s="29" t="s">
        <v>878</v>
      </c>
      <c r="C2699" s="29" t="s">
        <v>877</v>
      </c>
      <c r="D2699" s="29">
        <v>3545283</v>
      </c>
      <c r="E2699" s="31">
        <v>0.129999995231628</v>
      </c>
    </row>
    <row r="2700" spans="2:5" x14ac:dyDescent="0.2">
      <c r="B2700" s="29" t="s">
        <v>876</v>
      </c>
      <c r="C2700" s="29" t="s">
        <v>875</v>
      </c>
      <c r="D2700" s="29">
        <v>3522164.25</v>
      </c>
      <c r="E2700" s="31">
        <v>0.33000001311302202</v>
      </c>
    </row>
    <row r="2701" spans="2:5" x14ac:dyDescent="0.2">
      <c r="B2701" s="29" t="s">
        <v>874</v>
      </c>
      <c r="C2701" s="29" t="s">
        <v>873</v>
      </c>
      <c r="D2701" s="29">
        <v>3481872</v>
      </c>
      <c r="E2701" s="31">
        <v>5.0999999046325697E-2</v>
      </c>
    </row>
    <row r="2702" spans="2:5" x14ac:dyDescent="0.2">
      <c r="B2702" s="29" t="s">
        <v>872</v>
      </c>
      <c r="C2702" s="29" t="s">
        <v>871</v>
      </c>
      <c r="D2702" s="29">
        <v>3476843</v>
      </c>
      <c r="E2702" s="31">
        <v>0.109899997711182</v>
      </c>
    </row>
    <row r="2703" spans="2:5" x14ac:dyDescent="0.2">
      <c r="B2703" s="29" t="s">
        <v>870</v>
      </c>
      <c r="C2703" s="29" t="s">
        <v>869</v>
      </c>
      <c r="D2703" s="29">
        <v>3459270.5</v>
      </c>
      <c r="E2703" s="31">
        <v>5.3386884974315795E-4</v>
      </c>
    </row>
    <row r="2704" spans="2:5" x14ac:dyDescent="0.2">
      <c r="B2704" s="29" t="s">
        <v>868</v>
      </c>
      <c r="C2704" s="29" t="s">
        <v>867</v>
      </c>
      <c r="D2704" s="29">
        <v>3457601.25</v>
      </c>
      <c r="E2704" s="31">
        <v>0.34999999403953602</v>
      </c>
    </row>
    <row r="2705" spans="2:5" x14ac:dyDescent="0.2">
      <c r="B2705" s="29" t="s">
        <v>866</v>
      </c>
      <c r="C2705" s="29" t="s">
        <v>865</v>
      </c>
      <c r="D2705" s="29">
        <v>3366086.25</v>
      </c>
      <c r="E2705" s="31">
        <v>8.1500001251697499E-2</v>
      </c>
    </row>
    <row r="2706" spans="2:5" x14ac:dyDescent="0.2">
      <c r="B2706" s="29" t="s">
        <v>864</v>
      </c>
      <c r="C2706" s="29" t="s">
        <v>863</v>
      </c>
      <c r="D2706" s="29">
        <v>3361768.5</v>
      </c>
      <c r="E2706" s="31">
        <v>0.64585012197494496</v>
      </c>
    </row>
    <row r="2707" spans="2:5" x14ac:dyDescent="0.2">
      <c r="B2707" s="29" t="s">
        <v>862</v>
      </c>
      <c r="C2707" s="29" t="s">
        <v>861</v>
      </c>
      <c r="D2707" s="29">
        <v>3353535</v>
      </c>
      <c r="E2707" s="31">
        <v>0.26804646849632302</v>
      </c>
    </row>
    <row r="2708" spans="2:5" x14ac:dyDescent="0.2">
      <c r="B2708" s="29" t="s">
        <v>860</v>
      </c>
      <c r="C2708" s="29" t="s">
        <v>859</v>
      </c>
      <c r="D2708" s="29">
        <v>3318870.5</v>
      </c>
      <c r="E2708" s="31">
        <v>4.5330911874771097E-2</v>
      </c>
    </row>
    <row r="2709" spans="2:5" x14ac:dyDescent="0.2">
      <c r="B2709" s="29" t="s">
        <v>858</v>
      </c>
      <c r="C2709" s="29" t="s">
        <v>857</v>
      </c>
      <c r="D2709" s="29">
        <v>3293867.25</v>
      </c>
      <c r="E2709" s="31">
        <v>3.1172943115234402</v>
      </c>
    </row>
    <row r="2710" spans="2:5" x14ac:dyDescent="0.2">
      <c r="B2710" s="29" t="s">
        <v>856</v>
      </c>
      <c r="C2710" s="29" t="s">
        <v>855</v>
      </c>
      <c r="D2710" s="29">
        <v>3261850.75</v>
      </c>
      <c r="E2710" s="31">
        <v>3.03319990634918E-2</v>
      </c>
    </row>
    <row r="2711" spans="2:5" x14ac:dyDescent="0.2">
      <c r="B2711" s="29" t="s">
        <v>854</v>
      </c>
      <c r="C2711" s="29" t="s">
        <v>853</v>
      </c>
      <c r="D2711" s="29">
        <v>3244748.5</v>
      </c>
      <c r="E2711" s="31">
        <v>1.5924299135804201E-2</v>
      </c>
    </row>
    <row r="2712" spans="2:5" x14ac:dyDescent="0.2">
      <c r="B2712" s="29" t="s">
        <v>852</v>
      </c>
      <c r="C2712" s="29" t="s">
        <v>851</v>
      </c>
      <c r="D2712" s="29">
        <v>3241892.5</v>
      </c>
      <c r="E2712" s="31">
        <v>2.9268581867218</v>
      </c>
    </row>
    <row r="2713" spans="2:5" x14ac:dyDescent="0.2">
      <c r="B2713" s="29" t="s">
        <v>850</v>
      </c>
      <c r="C2713" s="29" t="s">
        <v>849</v>
      </c>
      <c r="D2713" s="29">
        <v>3229501</v>
      </c>
      <c r="E2713" s="31">
        <v>0.67534530162811302</v>
      </c>
    </row>
    <row r="2714" spans="2:5" x14ac:dyDescent="0.2">
      <c r="B2714" s="29" t="s">
        <v>848</v>
      </c>
      <c r="C2714" s="29" t="s">
        <v>847</v>
      </c>
      <c r="D2714" s="29">
        <v>3149398.25</v>
      </c>
      <c r="E2714" s="31">
        <v>1.74235486984253</v>
      </c>
    </row>
    <row r="2715" spans="2:5" x14ac:dyDescent="0.2">
      <c r="B2715" s="29" t="s">
        <v>846</v>
      </c>
      <c r="C2715" s="29" t="s">
        <v>845</v>
      </c>
      <c r="D2715" s="29">
        <v>3141302.5</v>
      </c>
      <c r="E2715" s="31">
        <v>0.649583339691162</v>
      </c>
    </row>
    <row r="2716" spans="2:5" x14ac:dyDescent="0.2">
      <c r="B2716" s="29" t="s">
        <v>844</v>
      </c>
      <c r="C2716" s="29" t="s">
        <v>843</v>
      </c>
      <c r="D2716" s="29">
        <v>3103663.75</v>
      </c>
      <c r="E2716" s="31">
        <v>1.23161133378744E-2</v>
      </c>
    </row>
    <row r="2717" spans="2:5" x14ac:dyDescent="0.2">
      <c r="B2717" s="29" t="s">
        <v>842</v>
      </c>
      <c r="C2717" s="29" t="s">
        <v>841</v>
      </c>
      <c r="D2717" s="29">
        <v>3087173.5</v>
      </c>
      <c r="E2717" s="31">
        <v>0.43454885482788103</v>
      </c>
    </row>
    <row r="2718" spans="2:5" x14ac:dyDescent="0.2">
      <c r="B2718" s="29" t="s">
        <v>840</v>
      </c>
      <c r="C2718" s="29" t="s">
        <v>839</v>
      </c>
      <c r="D2718" s="29">
        <v>3080804.5</v>
      </c>
      <c r="E2718" s="31">
        <v>0.25087356567382801</v>
      </c>
    </row>
    <row r="2719" spans="2:5" x14ac:dyDescent="0.2">
      <c r="B2719" s="29" t="s">
        <v>838</v>
      </c>
      <c r="C2719" s="29" t="s">
        <v>837</v>
      </c>
      <c r="D2719" s="29">
        <v>3015384.5</v>
      </c>
      <c r="E2719" s="31">
        <v>3.0769230797886801E-3</v>
      </c>
    </row>
    <row r="2720" spans="2:5" x14ac:dyDescent="0.2">
      <c r="B2720" s="29" t="s">
        <v>836</v>
      </c>
      <c r="C2720" s="29" t="s">
        <v>835</v>
      </c>
      <c r="D2720" s="29">
        <v>3014829</v>
      </c>
      <c r="E2720" s="31">
        <v>0.10000000149011599</v>
      </c>
    </row>
    <row r="2721" spans="2:5" x14ac:dyDescent="0.2">
      <c r="B2721" s="29" t="s">
        <v>834</v>
      </c>
      <c r="C2721" s="29" t="s">
        <v>833</v>
      </c>
      <c r="D2721" s="29">
        <v>2997797.5</v>
      </c>
      <c r="E2721" s="31">
        <v>0.21999999880790699</v>
      </c>
    </row>
    <row r="2722" spans="2:5" x14ac:dyDescent="0.2">
      <c r="B2722" s="29" t="s">
        <v>832</v>
      </c>
      <c r="C2722" s="29" t="s">
        <v>831</v>
      </c>
      <c r="D2722" s="29">
        <v>2954280</v>
      </c>
      <c r="E2722" s="31">
        <v>6.9863304495811504E-2</v>
      </c>
    </row>
    <row r="2723" spans="2:5" x14ac:dyDescent="0.2">
      <c r="B2723" s="29" t="s">
        <v>830</v>
      </c>
      <c r="C2723" s="29" t="s">
        <v>829</v>
      </c>
      <c r="D2723" s="29">
        <v>2950685</v>
      </c>
      <c r="E2723" s="31">
        <v>0.47188124060630798</v>
      </c>
    </row>
    <row r="2724" spans="2:5" x14ac:dyDescent="0.2">
      <c r="B2724" s="29" t="s">
        <v>828</v>
      </c>
      <c r="C2724" s="29" t="s">
        <v>827</v>
      </c>
      <c r="D2724" s="29">
        <v>2902323.5</v>
      </c>
      <c r="E2724" s="31">
        <v>1.6990429162979099</v>
      </c>
    </row>
    <row r="2725" spans="2:5" x14ac:dyDescent="0.2">
      <c r="B2725" s="29" t="s">
        <v>826</v>
      </c>
      <c r="C2725" s="29" t="s">
        <v>825</v>
      </c>
      <c r="D2725" s="29">
        <v>2877960</v>
      </c>
      <c r="E2725" s="31">
        <v>0.11528237164020499</v>
      </c>
    </row>
    <row r="2726" spans="2:5" x14ac:dyDescent="0.2">
      <c r="B2726" s="29" t="s">
        <v>824</v>
      </c>
      <c r="C2726" s="29" t="s">
        <v>823</v>
      </c>
      <c r="D2726" s="29">
        <v>2861978.75</v>
      </c>
      <c r="E2726" s="31">
        <v>7.0100001990795094E-2</v>
      </c>
    </row>
    <row r="2727" spans="2:5" x14ac:dyDescent="0.2">
      <c r="B2727" s="29" t="s">
        <v>822</v>
      </c>
      <c r="C2727" s="29" t="s">
        <v>821</v>
      </c>
      <c r="D2727" s="29">
        <v>2811757</v>
      </c>
      <c r="E2727" s="31">
        <v>7.2999998927116394E-2</v>
      </c>
    </row>
    <row r="2728" spans="2:5" x14ac:dyDescent="0.2">
      <c r="B2728" s="29" t="s">
        <v>820</v>
      </c>
      <c r="C2728" s="29" t="s">
        <v>819</v>
      </c>
      <c r="D2728" s="29">
        <v>2804058.75</v>
      </c>
      <c r="E2728" s="31">
        <v>1.5132026746869099E-2</v>
      </c>
    </row>
    <row r="2729" spans="2:5" x14ac:dyDescent="0.2">
      <c r="B2729" s="29" t="s">
        <v>818</v>
      </c>
      <c r="C2729" s="29" t="s">
        <v>817</v>
      </c>
      <c r="D2729" s="29">
        <v>2750781.75</v>
      </c>
      <c r="E2729" s="31">
        <v>0.91833537817001298</v>
      </c>
    </row>
    <row r="2730" spans="2:5" x14ac:dyDescent="0.2">
      <c r="B2730" s="29" t="s">
        <v>816</v>
      </c>
      <c r="C2730" s="29" t="s">
        <v>815</v>
      </c>
      <c r="D2730" s="29">
        <v>2750104.5</v>
      </c>
      <c r="E2730" s="31">
        <v>0.578036248683929</v>
      </c>
    </row>
    <row r="2731" spans="2:5" x14ac:dyDescent="0.2">
      <c r="B2731" s="29" t="s">
        <v>814</v>
      </c>
      <c r="C2731" s="29" t="s">
        <v>813</v>
      </c>
      <c r="D2731" s="29">
        <v>2687810.75</v>
      </c>
      <c r="E2731" s="31">
        <v>0.44796845316886902</v>
      </c>
    </row>
    <row r="2732" spans="2:5" x14ac:dyDescent="0.2">
      <c r="B2732" s="29" t="s">
        <v>812</v>
      </c>
      <c r="C2732" s="29" t="s">
        <v>811</v>
      </c>
      <c r="D2732" s="29">
        <v>2674309.5</v>
      </c>
      <c r="E2732" s="31">
        <v>0.25386014580726601</v>
      </c>
    </row>
    <row r="2733" spans="2:5" x14ac:dyDescent="0.2">
      <c r="B2733" s="29" t="s">
        <v>810</v>
      </c>
      <c r="C2733" s="29" t="s">
        <v>809</v>
      </c>
      <c r="D2733" s="29">
        <v>2642645.5</v>
      </c>
      <c r="E2733" s="31">
        <v>0.18258911371231101</v>
      </c>
    </row>
    <row r="2734" spans="2:5" x14ac:dyDescent="0.2">
      <c r="B2734" s="29" t="s">
        <v>808</v>
      </c>
      <c r="C2734" s="29" t="s">
        <v>807</v>
      </c>
      <c r="D2734" s="29">
        <v>2606978</v>
      </c>
      <c r="E2734" s="31">
        <v>4.5497999526560298E-3</v>
      </c>
    </row>
    <row r="2735" spans="2:5" x14ac:dyDescent="0.2">
      <c r="B2735" s="29" t="s">
        <v>806</v>
      </c>
      <c r="C2735" s="29" t="s">
        <v>805</v>
      </c>
      <c r="D2735" s="29">
        <v>2493215.25</v>
      </c>
      <c r="E2735" s="31">
        <v>0.40750643610954301</v>
      </c>
    </row>
    <row r="2736" spans="2:5" x14ac:dyDescent="0.2">
      <c r="B2736" s="29" t="s">
        <v>804</v>
      </c>
      <c r="C2736" s="29" t="s">
        <v>803</v>
      </c>
      <c r="D2736" s="29">
        <v>2486225</v>
      </c>
      <c r="E2736" s="31">
        <v>0.497244983911514</v>
      </c>
    </row>
    <row r="2737" spans="2:5" x14ac:dyDescent="0.2">
      <c r="B2737" s="29" t="s">
        <v>802</v>
      </c>
      <c r="C2737" s="29" t="s">
        <v>801</v>
      </c>
      <c r="D2737" s="29">
        <v>2480303</v>
      </c>
      <c r="E2737" s="31">
        <v>0.39572319388389599</v>
      </c>
    </row>
    <row r="2738" spans="2:5" x14ac:dyDescent="0.2">
      <c r="B2738" s="29" t="s">
        <v>800</v>
      </c>
      <c r="C2738" s="29" t="s">
        <v>799</v>
      </c>
      <c r="D2738" s="29">
        <v>2421344.75</v>
      </c>
      <c r="E2738" s="31">
        <v>8.1250001676380602E-4</v>
      </c>
    </row>
    <row r="2739" spans="2:5" x14ac:dyDescent="0.2">
      <c r="B2739" s="29" t="s">
        <v>798</v>
      </c>
      <c r="C2739" s="29" t="s">
        <v>797</v>
      </c>
      <c r="D2739" s="29">
        <v>2413373.75</v>
      </c>
      <c r="E2739" s="31">
        <v>1.87499995809048E-3</v>
      </c>
    </row>
    <row r="2740" spans="2:5" x14ac:dyDescent="0.2">
      <c r="B2740" s="29" t="s">
        <v>796</v>
      </c>
      <c r="C2740" s="29" t="s">
        <v>795</v>
      </c>
      <c r="D2740" s="29">
        <v>2401687</v>
      </c>
      <c r="E2740" s="31">
        <v>0.15900357067585</v>
      </c>
    </row>
    <row r="2741" spans="2:5" x14ac:dyDescent="0.2">
      <c r="B2741" s="29" t="s">
        <v>794</v>
      </c>
      <c r="C2741" s="29" t="s">
        <v>793</v>
      </c>
      <c r="D2741" s="29">
        <v>2382873</v>
      </c>
      <c r="E2741" s="31">
        <v>0.83835965394973799</v>
      </c>
    </row>
    <row r="2742" spans="2:5" x14ac:dyDescent="0.2">
      <c r="B2742" s="29" t="s">
        <v>792</v>
      </c>
      <c r="C2742" s="29" t="s">
        <v>791</v>
      </c>
      <c r="D2742" s="29">
        <v>2377078</v>
      </c>
      <c r="E2742" s="31">
        <v>7.9999998211860698E-2</v>
      </c>
    </row>
    <row r="2743" spans="2:5" x14ac:dyDescent="0.2">
      <c r="B2743" s="29" t="s">
        <v>790</v>
      </c>
      <c r="C2743" s="29" t="s">
        <v>789</v>
      </c>
      <c r="D2743" s="29">
        <v>2350930.75</v>
      </c>
      <c r="E2743" s="31">
        <v>0.78099328279495195</v>
      </c>
    </row>
    <row r="2744" spans="2:5" x14ac:dyDescent="0.2">
      <c r="B2744" s="29" t="s">
        <v>788</v>
      </c>
      <c r="C2744" s="29" t="s">
        <v>787</v>
      </c>
      <c r="D2744" s="29">
        <v>2267079.5</v>
      </c>
      <c r="E2744" s="31">
        <v>3.5999998450279201E-2</v>
      </c>
    </row>
    <row r="2745" spans="2:5" x14ac:dyDescent="0.2">
      <c r="B2745" s="29" t="s">
        <v>786</v>
      </c>
      <c r="C2745" s="29" t="s">
        <v>785</v>
      </c>
      <c r="D2745" s="29">
        <v>2256322.25</v>
      </c>
      <c r="E2745" s="31">
        <v>9.5667146146297496E-2</v>
      </c>
    </row>
    <row r="2746" spans="2:5" x14ac:dyDescent="0.2">
      <c r="B2746" s="29" t="s">
        <v>784</v>
      </c>
      <c r="C2746" s="29" t="s">
        <v>783</v>
      </c>
      <c r="D2746" s="29">
        <v>2233997.75</v>
      </c>
      <c r="E2746" s="31">
        <v>9.0661823749542195E-2</v>
      </c>
    </row>
    <row r="2747" spans="2:5" x14ac:dyDescent="0.2">
      <c r="B2747" s="29" t="s">
        <v>782</v>
      </c>
      <c r="C2747" s="29" t="s">
        <v>781</v>
      </c>
      <c r="D2747" s="29">
        <v>2230753.75</v>
      </c>
      <c r="E2747" s="31">
        <v>6.8246996961533997E-3</v>
      </c>
    </row>
    <row r="2748" spans="2:5" x14ac:dyDescent="0.2">
      <c r="B2748" s="29" t="s">
        <v>780</v>
      </c>
      <c r="C2748" s="29" t="s">
        <v>779</v>
      </c>
      <c r="D2748" s="29">
        <v>2163424.5</v>
      </c>
      <c r="E2748" s="31">
        <v>1.0143531560897801</v>
      </c>
    </row>
    <row r="2749" spans="2:5" x14ac:dyDescent="0.2">
      <c r="B2749" s="29" t="s">
        <v>778</v>
      </c>
      <c r="C2749" s="29" t="s">
        <v>777</v>
      </c>
      <c r="D2749" s="29">
        <v>2159339.5</v>
      </c>
      <c r="E2749" s="31">
        <v>3.5999999381601802E-3</v>
      </c>
    </row>
    <row r="2750" spans="2:5" x14ac:dyDescent="0.2">
      <c r="B2750" s="29" t="s">
        <v>776</v>
      </c>
      <c r="C2750" s="29" t="s">
        <v>775</v>
      </c>
      <c r="D2750" s="29">
        <v>2157970</v>
      </c>
      <c r="E2750" s="31">
        <v>3.2703161239624003E-2</v>
      </c>
    </row>
    <row r="2751" spans="2:5" x14ac:dyDescent="0.2">
      <c r="B2751" s="29" t="s">
        <v>774</v>
      </c>
      <c r="C2751" s="29" t="s">
        <v>773</v>
      </c>
      <c r="D2751" s="29">
        <v>2148672</v>
      </c>
      <c r="E2751" s="31">
        <v>2.6824800968170202</v>
      </c>
    </row>
    <row r="2752" spans="2:5" x14ac:dyDescent="0.2">
      <c r="B2752" s="29" t="s">
        <v>772</v>
      </c>
      <c r="C2752" s="29" t="s">
        <v>771</v>
      </c>
      <c r="D2752" s="29">
        <v>2134305.75</v>
      </c>
      <c r="E2752" s="31">
        <v>1.15000000223517E-2</v>
      </c>
    </row>
    <row r="2753" spans="2:5" x14ac:dyDescent="0.2">
      <c r="B2753" s="29" t="s">
        <v>770</v>
      </c>
      <c r="C2753" s="29" t="s">
        <v>769</v>
      </c>
      <c r="D2753" s="29">
        <v>2101651.5</v>
      </c>
      <c r="E2753" s="31">
        <v>1.7625000327825501E-2</v>
      </c>
    </row>
    <row r="2754" spans="2:5" x14ac:dyDescent="0.2">
      <c r="B2754" s="29" t="s">
        <v>768</v>
      </c>
      <c r="C2754" s="29" t="s">
        <v>767</v>
      </c>
      <c r="D2754" s="29">
        <v>2100683.25</v>
      </c>
      <c r="E2754" s="31">
        <v>0.22665457427501701</v>
      </c>
    </row>
    <row r="2755" spans="2:5" x14ac:dyDescent="0.2">
      <c r="B2755" s="29" t="s">
        <v>766</v>
      </c>
      <c r="C2755" s="29" t="s">
        <v>765</v>
      </c>
      <c r="D2755" s="29">
        <v>2087444.25</v>
      </c>
      <c r="E2755" s="31">
        <v>1.07512426376343</v>
      </c>
    </row>
    <row r="2756" spans="2:5" x14ac:dyDescent="0.2">
      <c r="B2756" s="29" t="s">
        <v>764</v>
      </c>
      <c r="C2756" s="29" t="s">
        <v>763</v>
      </c>
      <c r="D2756" s="29">
        <v>2062449.75</v>
      </c>
      <c r="E2756" s="31">
        <v>0.35559478402137801</v>
      </c>
    </row>
    <row r="2757" spans="2:5" x14ac:dyDescent="0.2">
      <c r="B2757" s="29" t="s">
        <v>762</v>
      </c>
      <c r="C2757" s="29" t="s">
        <v>761</v>
      </c>
      <c r="D2757" s="29">
        <v>2044712.625</v>
      </c>
      <c r="E2757" s="31">
        <v>0.47785440087318398</v>
      </c>
    </row>
    <row r="2758" spans="2:5" x14ac:dyDescent="0.2">
      <c r="B2758" s="29" t="s">
        <v>760</v>
      </c>
      <c r="C2758" s="29" t="s">
        <v>759</v>
      </c>
      <c r="D2758" s="29">
        <v>2004079.375</v>
      </c>
      <c r="E2758" s="31">
        <v>3.29999998211861E-3</v>
      </c>
    </row>
    <row r="2759" spans="2:5" x14ac:dyDescent="0.2">
      <c r="B2759" s="29" t="s">
        <v>758</v>
      </c>
      <c r="C2759" s="29" t="s">
        <v>757</v>
      </c>
      <c r="D2759" s="29">
        <v>1982875.875</v>
      </c>
      <c r="E2759" s="31">
        <v>2.19999998807907E-2</v>
      </c>
    </row>
    <row r="2760" spans="2:5" x14ac:dyDescent="0.2">
      <c r="B2760" s="29" t="s">
        <v>756</v>
      </c>
      <c r="C2760" s="29" t="s">
        <v>755</v>
      </c>
      <c r="D2760" s="29">
        <v>1973528.375</v>
      </c>
      <c r="E2760" s="31">
        <v>7.9999998211860698E-2</v>
      </c>
    </row>
    <row r="2761" spans="2:5" x14ac:dyDescent="0.2">
      <c r="B2761" s="29" t="s">
        <v>754</v>
      </c>
      <c r="C2761" s="29" t="s">
        <v>753</v>
      </c>
      <c r="D2761" s="29">
        <v>1963514.125</v>
      </c>
      <c r="E2761" s="31">
        <v>2.8223276138305699E-2</v>
      </c>
    </row>
    <row r="2762" spans="2:5" x14ac:dyDescent="0.2">
      <c r="B2762" s="29" t="s">
        <v>752</v>
      </c>
      <c r="C2762" s="29" t="s">
        <v>751</v>
      </c>
      <c r="D2762" s="29">
        <v>1949296.25</v>
      </c>
      <c r="E2762" s="31">
        <v>0.25099998712539701</v>
      </c>
    </row>
    <row r="2763" spans="2:5" x14ac:dyDescent="0.2">
      <c r="B2763" s="29" t="s">
        <v>750</v>
      </c>
      <c r="C2763" s="29" t="s">
        <v>749</v>
      </c>
      <c r="D2763" s="29">
        <v>1949047.375</v>
      </c>
      <c r="E2763" s="31">
        <v>7.9999997979030002E-4</v>
      </c>
    </row>
    <row r="2764" spans="2:5" x14ac:dyDescent="0.2">
      <c r="B2764" s="29" t="s">
        <v>748</v>
      </c>
      <c r="C2764" s="29" t="s">
        <v>747</v>
      </c>
      <c r="D2764" s="29">
        <v>1945048.125</v>
      </c>
      <c r="E2764" s="31">
        <v>2.13556010276079E-2</v>
      </c>
    </row>
    <row r="2765" spans="2:5" x14ac:dyDescent="0.2">
      <c r="B2765" s="29" t="s">
        <v>746</v>
      </c>
      <c r="C2765" s="29" t="s">
        <v>745</v>
      </c>
      <c r="D2765" s="29">
        <v>1933772.25</v>
      </c>
      <c r="E2765" s="31">
        <v>8.5140001028776204E-3</v>
      </c>
    </row>
    <row r="2766" spans="2:5" x14ac:dyDescent="0.2">
      <c r="B2766" s="29" t="s">
        <v>744</v>
      </c>
      <c r="C2766" s="29" t="s">
        <v>743</v>
      </c>
      <c r="D2766" s="29">
        <v>1911238.5</v>
      </c>
      <c r="E2766" s="31">
        <v>0.34389051795005798</v>
      </c>
    </row>
    <row r="2767" spans="2:5" x14ac:dyDescent="0.2">
      <c r="B2767" s="29" t="s">
        <v>742</v>
      </c>
      <c r="C2767" s="29" t="s">
        <v>741</v>
      </c>
      <c r="D2767" s="29">
        <v>1910348</v>
      </c>
      <c r="E2767" s="31">
        <v>7.9999998211860698E-2</v>
      </c>
    </row>
    <row r="2768" spans="2:5" x14ac:dyDescent="0.2">
      <c r="B2768" s="29" t="s">
        <v>740</v>
      </c>
      <c r="C2768" s="29" t="s">
        <v>739</v>
      </c>
      <c r="D2768" s="29">
        <v>1910122.375</v>
      </c>
      <c r="E2768" s="31">
        <v>7.0000000298023196E-2</v>
      </c>
    </row>
    <row r="2769" spans="2:5" x14ac:dyDescent="0.2">
      <c r="B2769" s="29" t="s">
        <v>738</v>
      </c>
      <c r="C2769" s="29" t="s">
        <v>737</v>
      </c>
      <c r="D2769" s="29">
        <v>1909914.75</v>
      </c>
      <c r="E2769" s="31">
        <v>0.896836817264557</v>
      </c>
    </row>
    <row r="2770" spans="2:5" x14ac:dyDescent="0.2">
      <c r="B2770" s="29" t="s">
        <v>736</v>
      </c>
      <c r="C2770" s="29" t="s">
        <v>735</v>
      </c>
      <c r="D2770" s="29">
        <v>1903243.625</v>
      </c>
      <c r="E2770" s="31">
        <v>7.8874997794628102E-2</v>
      </c>
    </row>
    <row r="2771" spans="2:5" x14ac:dyDescent="0.2">
      <c r="B2771" s="29" t="s">
        <v>734</v>
      </c>
      <c r="C2771" s="29" t="s">
        <v>733</v>
      </c>
      <c r="D2771" s="29">
        <v>1884682.375</v>
      </c>
      <c r="E2771" s="31">
        <v>7.9999998211860698E-2</v>
      </c>
    </row>
    <row r="2772" spans="2:5" x14ac:dyDescent="0.2">
      <c r="B2772" s="29" t="s">
        <v>732</v>
      </c>
      <c r="C2772" s="29" t="s">
        <v>731</v>
      </c>
      <c r="D2772" s="29">
        <v>1882583.25</v>
      </c>
      <c r="E2772" s="31">
        <v>7.9999998211860698E-2</v>
      </c>
    </row>
    <row r="2773" spans="2:5" x14ac:dyDescent="0.2">
      <c r="B2773" s="29" t="s">
        <v>730</v>
      </c>
      <c r="C2773" s="29" t="s">
        <v>729</v>
      </c>
      <c r="D2773" s="29">
        <v>1872309.125</v>
      </c>
      <c r="E2773" s="31">
        <v>7.55515247583389E-2</v>
      </c>
    </row>
    <row r="2774" spans="2:5" x14ac:dyDescent="0.2">
      <c r="B2774" s="29" t="s">
        <v>728</v>
      </c>
      <c r="C2774" s="29" t="s">
        <v>727</v>
      </c>
      <c r="D2774" s="29">
        <v>1851886.75</v>
      </c>
      <c r="E2774" s="31">
        <v>6.0499999672174502E-2</v>
      </c>
    </row>
    <row r="2775" spans="2:5" x14ac:dyDescent="0.2">
      <c r="B2775" s="29" t="s">
        <v>726</v>
      </c>
      <c r="C2775" s="29" t="s">
        <v>725</v>
      </c>
      <c r="D2775" s="29">
        <v>1812488.5</v>
      </c>
      <c r="E2775" s="31">
        <v>2.2665455937385601E-2</v>
      </c>
    </row>
    <row r="2776" spans="2:5" x14ac:dyDescent="0.2">
      <c r="B2776" s="29" t="s">
        <v>724</v>
      </c>
      <c r="C2776" s="29" t="s">
        <v>723</v>
      </c>
      <c r="D2776" s="29">
        <v>1810341.875</v>
      </c>
      <c r="E2776" s="31">
        <v>0.30172365903854398</v>
      </c>
    </row>
    <row r="2777" spans="2:5" x14ac:dyDescent="0.2">
      <c r="B2777" s="29" t="s">
        <v>722</v>
      </c>
      <c r="C2777" s="29" t="s">
        <v>721</v>
      </c>
      <c r="D2777" s="29">
        <v>1791131.25</v>
      </c>
      <c r="E2777" s="31">
        <v>3.0220609158277501E-2</v>
      </c>
    </row>
    <row r="2778" spans="2:5" x14ac:dyDescent="0.2">
      <c r="B2778" s="29" t="s">
        <v>720</v>
      </c>
      <c r="C2778" s="29" t="s">
        <v>719</v>
      </c>
      <c r="D2778" s="29">
        <v>1786696.5</v>
      </c>
      <c r="E2778" s="31">
        <v>0.15105339884758001</v>
      </c>
    </row>
    <row r="2779" spans="2:5" x14ac:dyDescent="0.2">
      <c r="B2779" s="29" t="s">
        <v>718</v>
      </c>
      <c r="C2779" s="29" t="s">
        <v>717</v>
      </c>
      <c r="D2779" s="29">
        <v>1773285.375</v>
      </c>
      <c r="E2779" s="31">
        <v>0.21999999880790699</v>
      </c>
    </row>
    <row r="2780" spans="2:5" x14ac:dyDescent="0.2">
      <c r="B2780" s="29" t="s">
        <v>716</v>
      </c>
      <c r="C2780" s="29" t="s">
        <v>715</v>
      </c>
      <c r="D2780" s="29">
        <v>1773189.25</v>
      </c>
      <c r="E2780" s="31">
        <v>0.78808414936065696</v>
      </c>
    </row>
    <row r="2781" spans="2:5" x14ac:dyDescent="0.2">
      <c r="B2781" s="29" t="s">
        <v>714</v>
      </c>
      <c r="C2781" s="29" t="s">
        <v>713</v>
      </c>
      <c r="D2781" s="29">
        <v>1757703</v>
      </c>
      <c r="E2781" s="31">
        <v>0.25027623772621199</v>
      </c>
    </row>
    <row r="2782" spans="2:5" x14ac:dyDescent="0.2">
      <c r="B2782" s="29" t="s">
        <v>712</v>
      </c>
      <c r="C2782" s="29" t="s">
        <v>711</v>
      </c>
      <c r="D2782" s="29">
        <v>1742718.875</v>
      </c>
      <c r="E2782" s="31">
        <v>0.376344084739685</v>
      </c>
    </row>
    <row r="2783" spans="2:5" x14ac:dyDescent="0.2">
      <c r="B2783" s="29" t="s">
        <v>710</v>
      </c>
      <c r="C2783" s="29" t="s">
        <v>709</v>
      </c>
      <c r="D2783" s="29">
        <v>1739388.375</v>
      </c>
      <c r="E2783" s="31">
        <v>0.20000000298023199</v>
      </c>
    </row>
    <row r="2784" spans="2:5" x14ac:dyDescent="0.2">
      <c r="B2784" s="29" t="s">
        <v>708</v>
      </c>
      <c r="C2784" s="29" t="s">
        <v>707</v>
      </c>
      <c r="D2784" s="29">
        <v>1738800.375</v>
      </c>
      <c r="E2784" s="31">
        <v>0.25386014580726601</v>
      </c>
    </row>
    <row r="2785" spans="2:5" x14ac:dyDescent="0.2">
      <c r="B2785" s="29" t="s">
        <v>706</v>
      </c>
      <c r="C2785" s="29" t="s">
        <v>705</v>
      </c>
      <c r="D2785" s="29">
        <v>1732362</v>
      </c>
      <c r="E2785" s="31">
        <v>3.4200000762939502</v>
      </c>
    </row>
    <row r="2786" spans="2:5" x14ac:dyDescent="0.2">
      <c r="B2786" s="29" t="s">
        <v>704</v>
      </c>
      <c r="C2786" s="29" t="s">
        <v>703</v>
      </c>
      <c r="D2786" s="29">
        <v>1707030.5</v>
      </c>
      <c r="E2786" s="31">
        <v>0.17010000348091101</v>
      </c>
    </row>
    <row r="2787" spans="2:5" x14ac:dyDescent="0.2">
      <c r="B2787" s="29" t="s">
        <v>702</v>
      </c>
      <c r="C2787" s="29" t="s">
        <v>701</v>
      </c>
      <c r="D2787" s="29">
        <v>1706154</v>
      </c>
      <c r="E2787" s="31">
        <v>0.15000000596046401</v>
      </c>
    </row>
    <row r="2788" spans="2:5" x14ac:dyDescent="0.2">
      <c r="B2788" s="29" t="s">
        <v>700</v>
      </c>
      <c r="C2788" s="29" t="s">
        <v>699</v>
      </c>
      <c r="D2788" s="29">
        <v>1704554.375</v>
      </c>
      <c r="E2788" s="31">
        <v>2.59558227844536E-3</v>
      </c>
    </row>
    <row r="2789" spans="2:5" x14ac:dyDescent="0.2">
      <c r="B2789" s="29" t="s">
        <v>698</v>
      </c>
      <c r="C2789" s="29" t="s">
        <v>697</v>
      </c>
      <c r="D2789" s="29">
        <v>1672129.375</v>
      </c>
      <c r="E2789" s="31">
        <v>8.2000002264976501E-2</v>
      </c>
    </row>
    <row r="2790" spans="2:5" x14ac:dyDescent="0.2">
      <c r="B2790" s="29" t="s">
        <v>696</v>
      </c>
      <c r="C2790" s="29" t="s">
        <v>695</v>
      </c>
      <c r="D2790" s="29">
        <v>1670510.125</v>
      </c>
      <c r="E2790" s="31">
        <v>0.16321715712547299</v>
      </c>
    </row>
    <row r="2791" spans="2:5" x14ac:dyDescent="0.2">
      <c r="B2791" s="29" t="s">
        <v>694</v>
      </c>
      <c r="C2791" s="29" t="s">
        <v>693</v>
      </c>
      <c r="D2791" s="29">
        <v>1654877.375</v>
      </c>
      <c r="E2791" s="31">
        <v>0.53385299444198597</v>
      </c>
    </row>
    <row r="2792" spans="2:5" x14ac:dyDescent="0.2">
      <c r="B2792" s="29" t="s">
        <v>692</v>
      </c>
      <c r="C2792" s="29" t="s">
        <v>691</v>
      </c>
      <c r="D2792" s="29">
        <v>1653093.625</v>
      </c>
      <c r="E2792" s="31">
        <v>0.10124540328979501</v>
      </c>
    </row>
    <row r="2793" spans="2:5" x14ac:dyDescent="0.2">
      <c r="B2793" s="29" t="s">
        <v>690</v>
      </c>
      <c r="C2793" s="29" t="s">
        <v>689</v>
      </c>
      <c r="D2793" s="29">
        <v>1623673.375</v>
      </c>
      <c r="E2793" s="31">
        <v>0.21667711436748499</v>
      </c>
    </row>
    <row r="2794" spans="2:5" x14ac:dyDescent="0.2">
      <c r="B2794" s="29" t="s">
        <v>688</v>
      </c>
      <c r="C2794" s="29" t="s">
        <v>687</v>
      </c>
      <c r="D2794" s="29">
        <v>1611066</v>
      </c>
      <c r="E2794" s="31">
        <v>0.20000000298023199</v>
      </c>
    </row>
    <row r="2795" spans="2:5" x14ac:dyDescent="0.2">
      <c r="B2795" s="29" t="s">
        <v>686</v>
      </c>
      <c r="C2795" s="29" t="s">
        <v>685</v>
      </c>
      <c r="D2795" s="29">
        <v>1606896</v>
      </c>
      <c r="E2795" s="31">
        <v>40.172401428222699</v>
      </c>
    </row>
    <row r="2796" spans="2:5" x14ac:dyDescent="0.2">
      <c r="B2796" s="29" t="s">
        <v>684</v>
      </c>
      <c r="C2796" s="29" t="s">
        <v>683</v>
      </c>
      <c r="D2796" s="29">
        <v>1597538.5</v>
      </c>
      <c r="E2796" s="31">
        <v>4.51250001788139E-2</v>
      </c>
    </row>
    <row r="2797" spans="2:5" x14ac:dyDescent="0.2">
      <c r="B2797" s="29" t="s">
        <v>682</v>
      </c>
      <c r="C2797" s="29" t="s">
        <v>681</v>
      </c>
      <c r="D2797" s="29">
        <v>1559463.625</v>
      </c>
      <c r="E2797" s="31">
        <v>3.5000000149011598E-2</v>
      </c>
    </row>
    <row r="2798" spans="2:5" x14ac:dyDescent="0.2">
      <c r="B2798" s="29" t="s">
        <v>680</v>
      </c>
      <c r="C2798" s="29" t="s">
        <v>679</v>
      </c>
      <c r="D2798" s="29">
        <v>1544890.875</v>
      </c>
      <c r="E2798" s="31">
        <v>0.365857273340225</v>
      </c>
    </row>
    <row r="2799" spans="2:5" x14ac:dyDescent="0.2">
      <c r="B2799" s="29" t="s">
        <v>678</v>
      </c>
      <c r="C2799" s="29" t="s">
        <v>677</v>
      </c>
      <c r="D2799" s="29">
        <v>1542670</v>
      </c>
      <c r="E2799" s="31">
        <v>6.6507123410701793E-2</v>
      </c>
    </row>
    <row r="2800" spans="2:5" x14ac:dyDescent="0.2">
      <c r="B2800" s="29" t="s">
        <v>676</v>
      </c>
      <c r="C2800" s="29" t="s">
        <v>675</v>
      </c>
      <c r="D2800" s="29">
        <v>1539028</v>
      </c>
      <c r="E2800" s="31">
        <v>1.7999999225139601E-2</v>
      </c>
    </row>
    <row r="2801" spans="2:5" x14ac:dyDescent="0.2">
      <c r="B2801" s="29" t="s">
        <v>674</v>
      </c>
      <c r="C2801" s="29" t="s">
        <v>673</v>
      </c>
      <c r="D2801" s="29">
        <v>1536193.875</v>
      </c>
      <c r="E2801" s="31">
        <v>0.28488141298294101</v>
      </c>
    </row>
    <row r="2802" spans="2:5" x14ac:dyDescent="0.2">
      <c r="B2802" s="29" t="s">
        <v>672</v>
      </c>
      <c r="C2802" s="29" t="s">
        <v>671</v>
      </c>
      <c r="D2802" s="29">
        <v>1534596.75</v>
      </c>
      <c r="E2802" s="31">
        <v>1.13327279686928E-2</v>
      </c>
    </row>
    <row r="2803" spans="2:5" x14ac:dyDescent="0.2">
      <c r="B2803" s="29" t="s">
        <v>670</v>
      </c>
      <c r="C2803" s="29" t="s">
        <v>669</v>
      </c>
      <c r="D2803" s="29">
        <v>1525834.125</v>
      </c>
      <c r="E2803" s="31">
        <v>7.3069997131824493E-2</v>
      </c>
    </row>
    <row r="2804" spans="2:5" x14ac:dyDescent="0.2">
      <c r="B2804" s="29" t="s">
        <v>668</v>
      </c>
      <c r="C2804" s="29" t="s">
        <v>667</v>
      </c>
      <c r="D2804" s="29">
        <v>1525030.625</v>
      </c>
      <c r="E2804" s="31">
        <v>0.38975000381469699</v>
      </c>
    </row>
    <row r="2805" spans="2:5" x14ac:dyDescent="0.2">
      <c r="B2805" s="29" t="s">
        <v>666</v>
      </c>
      <c r="C2805" s="29" t="s">
        <v>665</v>
      </c>
      <c r="D2805" s="29">
        <v>1523977</v>
      </c>
      <c r="E2805" s="31">
        <v>6.7646927833557102</v>
      </c>
    </row>
    <row r="2806" spans="2:5" x14ac:dyDescent="0.2">
      <c r="B2806" s="29" t="s">
        <v>664</v>
      </c>
      <c r="C2806" s="29" t="s">
        <v>663</v>
      </c>
      <c r="D2806" s="29">
        <v>1523877.75</v>
      </c>
      <c r="E2806" s="31">
        <v>0.10000000149011599</v>
      </c>
    </row>
    <row r="2807" spans="2:5" x14ac:dyDescent="0.2">
      <c r="B2807" s="29" t="s">
        <v>662</v>
      </c>
      <c r="C2807" s="29" t="s">
        <v>661</v>
      </c>
      <c r="D2807" s="29">
        <v>1520225.75</v>
      </c>
      <c r="E2807" s="31">
        <v>0.37676608562469499</v>
      </c>
    </row>
    <row r="2808" spans="2:5" x14ac:dyDescent="0.2">
      <c r="B2808" s="29" t="s">
        <v>660</v>
      </c>
      <c r="C2808" s="29" t="s">
        <v>659</v>
      </c>
      <c r="D2808" s="29">
        <v>1463601.75</v>
      </c>
      <c r="E2808" s="31">
        <v>9.1688312590122195E-2</v>
      </c>
    </row>
    <row r="2809" spans="2:5" x14ac:dyDescent="0.2">
      <c r="B2809" s="29" t="s">
        <v>658</v>
      </c>
      <c r="C2809" s="29" t="s">
        <v>657</v>
      </c>
      <c r="D2809" s="29">
        <v>1455680.375</v>
      </c>
      <c r="E2809" s="31">
        <v>1.73222217708826E-2</v>
      </c>
    </row>
    <row r="2810" spans="2:5" x14ac:dyDescent="0.2">
      <c r="B2810" s="29" t="s">
        <v>656</v>
      </c>
      <c r="C2810" s="29" t="s">
        <v>655</v>
      </c>
      <c r="D2810" s="29">
        <v>1452419.75</v>
      </c>
      <c r="E2810" s="31">
        <v>9.6317529678344699E-2</v>
      </c>
    </row>
    <row r="2811" spans="2:5" x14ac:dyDescent="0.2">
      <c r="B2811" s="29" t="s">
        <v>654</v>
      </c>
      <c r="C2811" s="29" t="s">
        <v>653</v>
      </c>
      <c r="D2811" s="29">
        <v>1416922.75</v>
      </c>
      <c r="E2811" s="31">
        <v>7.3918104171752902E-2</v>
      </c>
    </row>
    <row r="2812" spans="2:5" x14ac:dyDescent="0.2">
      <c r="B2812" s="29" t="s">
        <v>652</v>
      </c>
      <c r="C2812" s="29" t="s">
        <v>651</v>
      </c>
      <c r="D2812" s="29">
        <v>1408024</v>
      </c>
      <c r="E2812" s="31">
        <v>9.7064174711704296E-2</v>
      </c>
    </row>
    <row r="2813" spans="2:5" x14ac:dyDescent="0.2">
      <c r="B2813" s="29" t="s">
        <v>650</v>
      </c>
      <c r="C2813" s="29" t="s">
        <v>649</v>
      </c>
      <c r="D2813" s="29">
        <v>1383997.375</v>
      </c>
      <c r="E2813" s="31">
        <v>2.9999999329447701E-2</v>
      </c>
    </row>
    <row r="2814" spans="2:5" x14ac:dyDescent="0.2">
      <c r="B2814" s="29" t="s">
        <v>648</v>
      </c>
      <c r="C2814" s="29" t="s">
        <v>647</v>
      </c>
      <c r="D2814" s="29">
        <v>1383038.625</v>
      </c>
      <c r="E2814" s="31">
        <v>0.298396706581116</v>
      </c>
    </row>
    <row r="2815" spans="2:5" x14ac:dyDescent="0.2">
      <c r="B2815" s="29" t="s">
        <v>646</v>
      </c>
      <c r="C2815" s="29" t="s">
        <v>645</v>
      </c>
      <c r="D2815" s="29">
        <v>1369897</v>
      </c>
      <c r="E2815" s="31">
        <v>0.87208431959152199</v>
      </c>
    </row>
    <row r="2816" spans="2:5" x14ac:dyDescent="0.2">
      <c r="B2816" s="29" t="s">
        <v>644</v>
      </c>
      <c r="C2816" s="29" t="s">
        <v>643</v>
      </c>
      <c r="D2816" s="29">
        <v>1350000</v>
      </c>
      <c r="E2816" s="31">
        <v>5.0000000745058101E-2</v>
      </c>
    </row>
    <row r="2817" spans="2:5" x14ac:dyDescent="0.2">
      <c r="B2817" s="29" t="s">
        <v>642</v>
      </c>
      <c r="C2817" s="29" t="s">
        <v>641</v>
      </c>
      <c r="D2817" s="29">
        <v>1348539.5</v>
      </c>
      <c r="E2817" s="31">
        <v>1.98749992996454E-2</v>
      </c>
    </row>
    <row r="2818" spans="2:5" x14ac:dyDescent="0.2">
      <c r="B2818" s="29" t="s">
        <v>640</v>
      </c>
      <c r="C2818" s="29" t="s">
        <v>639</v>
      </c>
      <c r="D2818" s="29">
        <v>1336780.5</v>
      </c>
      <c r="E2818" s="31">
        <v>0.191291093826294</v>
      </c>
    </row>
    <row r="2819" spans="2:5" x14ac:dyDescent="0.2">
      <c r="B2819" s="29" t="s">
        <v>638</v>
      </c>
      <c r="C2819" s="29" t="s">
        <v>637</v>
      </c>
      <c r="D2819" s="29">
        <v>1327500</v>
      </c>
      <c r="E2819" s="31">
        <v>8.9999996125698107E-3</v>
      </c>
    </row>
    <row r="2820" spans="2:5" x14ac:dyDescent="0.2">
      <c r="B2820" s="29" t="s">
        <v>636</v>
      </c>
      <c r="C2820" s="29" t="s">
        <v>635</v>
      </c>
      <c r="D2820" s="29">
        <v>1324883.875</v>
      </c>
      <c r="E2820" s="31">
        <v>0.26431322097778298</v>
      </c>
    </row>
    <row r="2821" spans="2:5" x14ac:dyDescent="0.2">
      <c r="B2821" s="29" t="s">
        <v>634</v>
      </c>
      <c r="C2821" s="29" t="s">
        <v>633</v>
      </c>
      <c r="D2821" s="29">
        <v>1313531.75</v>
      </c>
      <c r="E2821" s="31">
        <v>5.0441361963748897E-3</v>
      </c>
    </row>
    <row r="2822" spans="2:5" x14ac:dyDescent="0.2">
      <c r="B2822" s="29" t="s">
        <v>632</v>
      </c>
      <c r="C2822" s="29" t="s">
        <v>631</v>
      </c>
      <c r="D2822" s="29">
        <v>1287943.125</v>
      </c>
      <c r="E2822" s="31">
        <v>0.25311350822448703</v>
      </c>
    </row>
    <row r="2823" spans="2:5" x14ac:dyDescent="0.2">
      <c r="B2823" s="29" t="s">
        <v>630</v>
      </c>
      <c r="C2823" s="29" t="s">
        <v>629</v>
      </c>
      <c r="D2823" s="29">
        <v>1272446.375</v>
      </c>
      <c r="E2823" s="31">
        <v>1.9999999552965199E-2</v>
      </c>
    </row>
    <row r="2824" spans="2:5" x14ac:dyDescent="0.2">
      <c r="B2824" s="29" t="s">
        <v>628</v>
      </c>
      <c r="C2824" s="29" t="s">
        <v>627</v>
      </c>
      <c r="D2824" s="29">
        <v>1242490.625</v>
      </c>
      <c r="E2824" s="31">
        <v>3.5686750197783102E-4</v>
      </c>
    </row>
    <row r="2825" spans="2:5" x14ac:dyDescent="0.2">
      <c r="B2825" s="29" t="s">
        <v>626</v>
      </c>
      <c r="C2825" s="29" t="s">
        <v>625</v>
      </c>
      <c r="D2825" s="29">
        <v>1206226.875</v>
      </c>
      <c r="E2825" s="31">
        <v>1.8124999478459399E-3</v>
      </c>
    </row>
    <row r="2826" spans="2:5" x14ac:dyDescent="0.2">
      <c r="B2826" s="29" t="s">
        <v>624</v>
      </c>
      <c r="C2826" s="29" t="s">
        <v>623</v>
      </c>
      <c r="D2826" s="29">
        <v>1176091.875</v>
      </c>
      <c r="E2826" s="31">
        <v>5.4242666810750996E-3</v>
      </c>
    </row>
    <row r="2827" spans="2:5" x14ac:dyDescent="0.2">
      <c r="B2827" s="29" t="s">
        <v>622</v>
      </c>
      <c r="C2827" s="29" t="s">
        <v>621</v>
      </c>
      <c r="D2827" s="29">
        <v>1163337</v>
      </c>
      <c r="E2827" s="31">
        <v>3.29999998211861E-2</v>
      </c>
    </row>
    <row r="2828" spans="2:5" x14ac:dyDescent="0.2">
      <c r="B2828" s="29" t="s">
        <v>620</v>
      </c>
      <c r="C2828" s="29" t="s">
        <v>619</v>
      </c>
      <c r="D2828" s="29">
        <v>1161534.375</v>
      </c>
      <c r="E2828" s="31">
        <v>1.58604281023145E-3</v>
      </c>
    </row>
    <row r="2829" spans="2:5" x14ac:dyDescent="0.2">
      <c r="B2829" s="29" t="s">
        <v>618</v>
      </c>
      <c r="C2829" s="29" t="s">
        <v>617</v>
      </c>
      <c r="D2829" s="29">
        <v>1155621.125</v>
      </c>
      <c r="E2829" s="31">
        <v>56.413043975830099</v>
      </c>
    </row>
    <row r="2830" spans="2:5" x14ac:dyDescent="0.2">
      <c r="B2830" s="29" t="s">
        <v>616</v>
      </c>
      <c r="C2830" s="29" t="s">
        <v>615</v>
      </c>
      <c r="D2830" s="29">
        <v>1155080.5</v>
      </c>
      <c r="E2830" s="31">
        <v>7.3062501847744002E-2</v>
      </c>
    </row>
    <row r="2831" spans="2:5" x14ac:dyDescent="0.2">
      <c r="B2831" s="29" t="s">
        <v>614</v>
      </c>
      <c r="C2831" s="29" t="s">
        <v>613</v>
      </c>
      <c r="D2831" s="29">
        <v>1153923.625</v>
      </c>
      <c r="E2831" s="31">
        <v>0.114983715116978</v>
      </c>
    </row>
    <row r="2832" spans="2:5" x14ac:dyDescent="0.2">
      <c r="B2832" s="29" t="s">
        <v>612</v>
      </c>
      <c r="C2832" s="29" t="s">
        <v>611</v>
      </c>
      <c r="D2832" s="29">
        <v>1149277.375</v>
      </c>
      <c r="E2832" s="31">
        <v>1.2300000526011001E-4</v>
      </c>
    </row>
    <row r="2833" spans="2:5" x14ac:dyDescent="0.2">
      <c r="B2833" s="29" t="s">
        <v>610</v>
      </c>
      <c r="C2833" s="29" t="s">
        <v>609</v>
      </c>
      <c r="D2833" s="29">
        <v>1131558.875</v>
      </c>
      <c r="E2833" s="31">
        <v>0.196433946490288</v>
      </c>
    </row>
    <row r="2834" spans="2:5" x14ac:dyDescent="0.2">
      <c r="B2834" s="29" t="s">
        <v>608</v>
      </c>
      <c r="C2834" s="29" t="s">
        <v>607</v>
      </c>
      <c r="D2834" s="29">
        <v>1094348</v>
      </c>
      <c r="E2834" s="31">
        <v>0.121633104979992</v>
      </c>
    </row>
    <row r="2835" spans="2:5" x14ac:dyDescent="0.2">
      <c r="B2835" s="29" t="s">
        <v>606</v>
      </c>
      <c r="C2835" s="29" t="s">
        <v>605</v>
      </c>
      <c r="D2835" s="29">
        <v>1093325.875</v>
      </c>
      <c r="E2835" s="31">
        <v>2.9948002193123098E-3</v>
      </c>
    </row>
    <row r="2836" spans="2:5" x14ac:dyDescent="0.2">
      <c r="B2836" s="29" t="s">
        <v>604</v>
      </c>
      <c r="C2836" s="29" t="s">
        <v>603</v>
      </c>
      <c r="D2836" s="29">
        <v>1078814.75</v>
      </c>
      <c r="E2836" s="31">
        <v>6.4999997615814195E-2</v>
      </c>
    </row>
    <row r="2837" spans="2:5" x14ac:dyDescent="0.2">
      <c r="B2837" s="29" t="s">
        <v>602</v>
      </c>
      <c r="C2837" s="29" t="s">
        <v>601</v>
      </c>
      <c r="D2837" s="29">
        <v>1072751.75</v>
      </c>
      <c r="E2837" s="31">
        <v>8.7594753131270398E-4</v>
      </c>
    </row>
    <row r="2838" spans="2:5" x14ac:dyDescent="0.2">
      <c r="B2838" s="29" t="s">
        <v>600</v>
      </c>
      <c r="C2838" s="29" t="s">
        <v>599</v>
      </c>
      <c r="D2838" s="29">
        <v>1069543.125</v>
      </c>
      <c r="E2838" s="31">
        <v>5.3750001825392203E-3</v>
      </c>
    </row>
    <row r="2839" spans="2:5" x14ac:dyDescent="0.2">
      <c r="B2839" s="29" t="s">
        <v>598</v>
      </c>
      <c r="C2839" s="29" t="s">
        <v>597</v>
      </c>
      <c r="D2839" s="29">
        <v>1001910.625</v>
      </c>
      <c r="E2839" s="31">
        <v>0.218469068408012</v>
      </c>
    </row>
    <row r="2840" spans="2:5" x14ac:dyDescent="0.2">
      <c r="B2840" s="29" t="s">
        <v>596</v>
      </c>
      <c r="C2840" s="29" t="s">
        <v>595</v>
      </c>
      <c r="D2840" s="29">
        <v>1001319.125</v>
      </c>
      <c r="E2840" s="31">
        <v>0.13514320552349099</v>
      </c>
    </row>
    <row r="2841" spans="2:5" x14ac:dyDescent="0.2">
      <c r="B2841" s="29" t="s">
        <v>594</v>
      </c>
      <c r="C2841" s="29" t="s">
        <v>593</v>
      </c>
      <c r="D2841" s="29">
        <v>992235</v>
      </c>
      <c r="E2841" s="31">
        <v>6.0000000521540598E-3</v>
      </c>
    </row>
    <row r="2842" spans="2:5" x14ac:dyDescent="0.2">
      <c r="B2842" s="29" t="s">
        <v>592</v>
      </c>
      <c r="C2842" s="29" t="s">
        <v>591</v>
      </c>
      <c r="D2842" s="29">
        <v>988317.9375</v>
      </c>
      <c r="E2842" s="31">
        <v>0.13275393843650801</v>
      </c>
    </row>
    <row r="2843" spans="2:5" x14ac:dyDescent="0.2">
      <c r="B2843" s="29" t="s">
        <v>590</v>
      </c>
      <c r="C2843" s="29" t="s">
        <v>589</v>
      </c>
      <c r="D2843" s="29">
        <v>983931.6875</v>
      </c>
      <c r="E2843" s="31">
        <v>4.6999998390674598E-2</v>
      </c>
    </row>
    <row r="2844" spans="2:5" x14ac:dyDescent="0.2">
      <c r="B2844" s="29" t="s">
        <v>588</v>
      </c>
      <c r="C2844" s="29" t="s">
        <v>587</v>
      </c>
      <c r="D2844" s="29">
        <v>976034</v>
      </c>
      <c r="E2844" s="31">
        <v>0.30089893937110901</v>
      </c>
    </row>
    <row r="2845" spans="2:5" x14ac:dyDescent="0.2">
      <c r="B2845" s="29" t="s">
        <v>586</v>
      </c>
      <c r="C2845" s="29" t="s">
        <v>585</v>
      </c>
      <c r="D2845" s="29">
        <v>971271</v>
      </c>
      <c r="E2845" s="31">
        <v>3.3998187631368602E-2</v>
      </c>
    </row>
    <row r="2846" spans="2:5" x14ac:dyDescent="0.2">
      <c r="B2846" s="29" t="s">
        <v>584</v>
      </c>
      <c r="C2846" s="29" t="s">
        <v>583</v>
      </c>
      <c r="D2846" s="29">
        <v>961802.5625</v>
      </c>
      <c r="E2846" s="31">
        <v>8.0000003799796104E-3</v>
      </c>
    </row>
    <row r="2847" spans="2:5" x14ac:dyDescent="0.2">
      <c r="B2847" s="29" t="s">
        <v>582</v>
      </c>
      <c r="C2847" s="29" t="s">
        <v>581</v>
      </c>
      <c r="D2847" s="29">
        <v>960117.625</v>
      </c>
      <c r="E2847" s="31">
        <v>1.20000005699694E-3</v>
      </c>
    </row>
    <row r="2848" spans="2:5" x14ac:dyDescent="0.2">
      <c r="B2848" s="29" t="s">
        <v>580</v>
      </c>
      <c r="C2848" s="29" t="s">
        <v>579</v>
      </c>
      <c r="D2848" s="29">
        <v>956053.8125</v>
      </c>
      <c r="E2848" s="31">
        <v>0.32553830742835999</v>
      </c>
    </row>
    <row r="2849" spans="2:5" x14ac:dyDescent="0.2">
      <c r="B2849" s="29" t="s">
        <v>578</v>
      </c>
      <c r="C2849" s="29" t="s">
        <v>577</v>
      </c>
      <c r="D2849" s="29">
        <v>944234.3125</v>
      </c>
      <c r="E2849" s="31">
        <v>7.0000002160668399E-3</v>
      </c>
    </row>
    <row r="2850" spans="2:5" x14ac:dyDescent="0.2">
      <c r="B2850" s="29" t="s">
        <v>576</v>
      </c>
      <c r="C2850" s="29" t="s">
        <v>575</v>
      </c>
      <c r="D2850" s="29">
        <v>933467.5</v>
      </c>
      <c r="E2850" s="31">
        <v>0.124839462339878</v>
      </c>
    </row>
    <row r="2851" spans="2:5" x14ac:dyDescent="0.2">
      <c r="B2851" s="29" t="s">
        <v>574</v>
      </c>
      <c r="C2851" s="29" t="s">
        <v>573</v>
      </c>
      <c r="D2851" s="29">
        <v>929326.4375</v>
      </c>
      <c r="E2851" s="31">
        <v>2.44999993592501E-2</v>
      </c>
    </row>
    <row r="2852" spans="2:5" x14ac:dyDescent="0.2">
      <c r="B2852" s="29" t="s">
        <v>572</v>
      </c>
      <c r="C2852" s="29" t="s">
        <v>571</v>
      </c>
      <c r="D2852" s="29">
        <v>916690.375</v>
      </c>
      <c r="E2852" s="31">
        <v>9.0643011033535004E-2</v>
      </c>
    </row>
    <row r="2853" spans="2:5" x14ac:dyDescent="0.2">
      <c r="B2853" s="29" t="s">
        <v>570</v>
      </c>
      <c r="C2853" s="29" t="s">
        <v>569</v>
      </c>
      <c r="D2853" s="29">
        <v>905571.8125</v>
      </c>
      <c r="E2853" s="31">
        <v>2.9999999329447701E-2</v>
      </c>
    </row>
    <row r="2854" spans="2:5" x14ac:dyDescent="0.2">
      <c r="B2854" s="29" t="s">
        <v>568</v>
      </c>
      <c r="C2854" s="29" t="s">
        <v>567</v>
      </c>
      <c r="D2854" s="29">
        <v>904352</v>
      </c>
      <c r="E2854" s="31">
        <v>1.35778188705444</v>
      </c>
    </row>
    <row r="2855" spans="2:5" x14ac:dyDescent="0.2">
      <c r="B2855" s="29" t="s">
        <v>566</v>
      </c>
      <c r="C2855" s="29" t="s">
        <v>565</v>
      </c>
      <c r="D2855" s="29">
        <v>901181.1875</v>
      </c>
      <c r="E2855" s="31">
        <v>0.29940563440322898</v>
      </c>
    </row>
    <row r="2856" spans="2:5" x14ac:dyDescent="0.2">
      <c r="B2856" s="29" t="s">
        <v>564</v>
      </c>
      <c r="C2856" s="29" t="s">
        <v>563</v>
      </c>
      <c r="D2856" s="29">
        <v>894358.3125</v>
      </c>
      <c r="E2856" s="31">
        <v>8.4371171891689301E-2</v>
      </c>
    </row>
    <row r="2857" spans="2:5" x14ac:dyDescent="0.2">
      <c r="B2857" s="29" t="s">
        <v>562</v>
      </c>
      <c r="C2857" s="29" t="s">
        <v>561</v>
      </c>
      <c r="D2857" s="29">
        <v>881098.8125</v>
      </c>
      <c r="E2857" s="31">
        <v>0.37332376837730402</v>
      </c>
    </row>
    <row r="2858" spans="2:5" x14ac:dyDescent="0.2">
      <c r="B2858" s="29" t="s">
        <v>560</v>
      </c>
      <c r="C2858" s="29" t="s">
        <v>559</v>
      </c>
      <c r="D2858" s="29">
        <v>877888.9375</v>
      </c>
      <c r="E2858" s="31">
        <v>0.15000000596046401</v>
      </c>
    </row>
    <row r="2859" spans="2:5" x14ac:dyDescent="0.2">
      <c r="B2859" s="29" t="s">
        <v>558</v>
      </c>
      <c r="C2859" s="29" t="s">
        <v>557</v>
      </c>
      <c r="D2859" s="29">
        <v>866414.1875</v>
      </c>
      <c r="E2859" s="31">
        <v>9.9999997473787503E-5</v>
      </c>
    </row>
    <row r="2860" spans="2:5" x14ac:dyDescent="0.2">
      <c r="B2860" s="29" t="s">
        <v>556</v>
      </c>
      <c r="C2860" s="29" t="s">
        <v>555</v>
      </c>
      <c r="D2860" s="29">
        <v>864783.125</v>
      </c>
      <c r="E2860" s="31">
        <v>8.9999996125698107E-3</v>
      </c>
    </row>
    <row r="2861" spans="2:5" x14ac:dyDescent="0.2">
      <c r="B2861" s="29" t="s">
        <v>554</v>
      </c>
      <c r="C2861" s="29" t="s">
        <v>553</v>
      </c>
      <c r="D2861" s="29">
        <v>841113.625</v>
      </c>
      <c r="E2861" s="31">
        <v>0.40750643610954301</v>
      </c>
    </row>
    <row r="2862" spans="2:5" x14ac:dyDescent="0.2">
      <c r="B2862" s="29" t="s">
        <v>552</v>
      </c>
      <c r="C2862" s="29" t="s">
        <v>551</v>
      </c>
      <c r="D2862" s="29">
        <v>829922.125</v>
      </c>
      <c r="E2862" s="31">
        <v>3.5000000149011598E-2</v>
      </c>
    </row>
    <row r="2863" spans="2:5" x14ac:dyDescent="0.2">
      <c r="B2863" s="29" t="s">
        <v>550</v>
      </c>
      <c r="C2863" s="29" t="s">
        <v>549</v>
      </c>
      <c r="D2863" s="29">
        <v>827948.4375</v>
      </c>
      <c r="E2863" s="31">
        <v>1.4999999664723899E-2</v>
      </c>
    </row>
    <row r="2864" spans="2:5" x14ac:dyDescent="0.2">
      <c r="B2864" s="29" t="s">
        <v>548</v>
      </c>
      <c r="C2864" s="29" t="s">
        <v>547</v>
      </c>
      <c r="D2864" s="29">
        <v>796494.6875</v>
      </c>
      <c r="E2864" s="31">
        <v>5.2339411340653896E-3</v>
      </c>
    </row>
    <row r="2865" spans="2:5" x14ac:dyDescent="0.2">
      <c r="B2865" s="29" t="s">
        <v>546</v>
      </c>
      <c r="C2865" s="29" t="s">
        <v>545</v>
      </c>
      <c r="D2865" s="29">
        <v>789403.6875</v>
      </c>
      <c r="E2865" s="31">
        <v>9.9999997473787503E-5</v>
      </c>
    </row>
    <row r="2866" spans="2:5" x14ac:dyDescent="0.2">
      <c r="B2866" s="29" t="s">
        <v>544</v>
      </c>
      <c r="C2866" s="29" t="s">
        <v>543</v>
      </c>
      <c r="D2866" s="29">
        <v>780214.9375</v>
      </c>
      <c r="E2866" s="31">
        <v>0.225330010056496</v>
      </c>
    </row>
    <row r="2867" spans="2:5" x14ac:dyDescent="0.2">
      <c r="B2867" s="29" t="s">
        <v>542</v>
      </c>
      <c r="C2867" s="29" t="s">
        <v>541</v>
      </c>
      <c r="D2867" s="29">
        <v>774650.375</v>
      </c>
      <c r="E2867" s="31">
        <v>0.17232625186443301</v>
      </c>
    </row>
    <row r="2868" spans="2:5" x14ac:dyDescent="0.2">
      <c r="B2868" s="29" t="s">
        <v>540</v>
      </c>
      <c r="C2868" s="29" t="s">
        <v>539</v>
      </c>
      <c r="D2868" s="29">
        <v>770609</v>
      </c>
      <c r="E2868" s="31">
        <v>3.1956516206264503E-2</v>
      </c>
    </row>
    <row r="2869" spans="2:5" x14ac:dyDescent="0.2">
      <c r="B2869" s="29" t="s">
        <v>538</v>
      </c>
      <c r="C2869" s="29" t="s">
        <v>537</v>
      </c>
      <c r="D2869" s="29">
        <v>764537.875</v>
      </c>
      <c r="E2869" s="31">
        <v>9.4077587127685505E-2</v>
      </c>
    </row>
    <row r="2870" spans="2:5" x14ac:dyDescent="0.2">
      <c r="B2870" s="29" t="s">
        <v>536</v>
      </c>
      <c r="C2870" s="29" t="s">
        <v>535</v>
      </c>
      <c r="D2870" s="29">
        <v>754503.375</v>
      </c>
      <c r="E2870" s="31">
        <v>1.0999999940395401E-3</v>
      </c>
    </row>
    <row r="2871" spans="2:5" x14ac:dyDescent="0.2">
      <c r="B2871" s="29" t="s">
        <v>534</v>
      </c>
      <c r="C2871" s="29" t="s">
        <v>533</v>
      </c>
      <c r="D2871" s="29">
        <v>724220.125</v>
      </c>
      <c r="E2871" s="31">
        <v>1.2991666793823201E-2</v>
      </c>
    </row>
    <row r="2872" spans="2:5" x14ac:dyDescent="0.2">
      <c r="B2872" s="29" t="s">
        <v>532</v>
      </c>
      <c r="C2872" s="29" t="s">
        <v>531</v>
      </c>
      <c r="D2872" s="29">
        <v>712113.5</v>
      </c>
      <c r="E2872" s="31">
        <v>4.6999998390674598E-2</v>
      </c>
    </row>
    <row r="2873" spans="2:5" x14ac:dyDescent="0.2">
      <c r="B2873" s="29" t="s">
        <v>530</v>
      </c>
      <c r="C2873" s="29" t="s">
        <v>529</v>
      </c>
      <c r="D2873" s="29">
        <v>709482.9375</v>
      </c>
      <c r="E2873" s="31">
        <v>7.1678161621093802E-3</v>
      </c>
    </row>
    <row r="2874" spans="2:5" x14ac:dyDescent="0.2">
      <c r="B2874" s="29" t="s">
        <v>528</v>
      </c>
      <c r="C2874" s="29" t="s">
        <v>527</v>
      </c>
      <c r="D2874" s="29">
        <v>700283.0625</v>
      </c>
      <c r="E2874" s="31">
        <v>0.278975009918213</v>
      </c>
    </row>
    <row r="2875" spans="2:5" x14ac:dyDescent="0.2">
      <c r="B2875" s="29" t="s">
        <v>526</v>
      </c>
      <c r="C2875" s="29" t="s">
        <v>525</v>
      </c>
      <c r="D2875" s="29">
        <v>690526.1875</v>
      </c>
      <c r="E2875" s="31">
        <v>6.2569059431552901E-2</v>
      </c>
    </row>
    <row r="2876" spans="2:5" x14ac:dyDescent="0.2">
      <c r="B2876" s="29" t="s">
        <v>524</v>
      </c>
      <c r="C2876" s="29" t="s">
        <v>523</v>
      </c>
      <c r="D2876" s="29">
        <v>684272.3125</v>
      </c>
      <c r="E2876" s="31">
        <v>0.15590000152587899</v>
      </c>
    </row>
    <row r="2877" spans="2:5" x14ac:dyDescent="0.2">
      <c r="B2877" s="29" t="s">
        <v>522</v>
      </c>
      <c r="C2877" s="29" t="s">
        <v>521</v>
      </c>
      <c r="D2877" s="29">
        <v>680081.1875</v>
      </c>
      <c r="E2877" s="31">
        <v>5.0000000745058101E-2</v>
      </c>
    </row>
    <row r="2878" spans="2:5" x14ac:dyDescent="0.2">
      <c r="B2878" s="29" t="s">
        <v>520</v>
      </c>
      <c r="C2878" s="29" t="s">
        <v>519</v>
      </c>
      <c r="D2878" s="29">
        <v>656822.25</v>
      </c>
      <c r="E2878" s="31">
        <v>0.119999997317791</v>
      </c>
    </row>
    <row r="2879" spans="2:5" x14ac:dyDescent="0.2">
      <c r="B2879" s="29" t="s">
        <v>518</v>
      </c>
      <c r="C2879" s="29" t="s">
        <v>517</v>
      </c>
      <c r="D2879" s="29">
        <v>644099.5625</v>
      </c>
      <c r="E2879" s="31">
        <v>1.19463605806231E-2</v>
      </c>
    </row>
    <row r="2880" spans="2:5" x14ac:dyDescent="0.2">
      <c r="B2880" s="29" t="s">
        <v>516</v>
      </c>
      <c r="C2880" s="29" t="s">
        <v>515</v>
      </c>
      <c r="D2880" s="29">
        <v>638783.875</v>
      </c>
      <c r="E2880" s="31">
        <v>0.256657004356384</v>
      </c>
    </row>
    <row r="2881" spans="2:5" x14ac:dyDescent="0.2">
      <c r="B2881" s="29" t="s">
        <v>514</v>
      </c>
      <c r="C2881" s="29" t="s">
        <v>513</v>
      </c>
      <c r="D2881" s="29">
        <v>632500</v>
      </c>
      <c r="E2881" s="31">
        <v>2.4999999441206499E-3</v>
      </c>
    </row>
    <row r="2882" spans="2:5" x14ac:dyDescent="0.2">
      <c r="B2882" s="29" t="s">
        <v>512</v>
      </c>
      <c r="C2882" s="29" t="s">
        <v>511</v>
      </c>
      <c r="D2882" s="29">
        <v>628755.25</v>
      </c>
      <c r="E2882" s="31">
        <v>6.2499998603016095E-4</v>
      </c>
    </row>
    <row r="2883" spans="2:5" x14ac:dyDescent="0.2">
      <c r="B2883" s="29" t="s">
        <v>510</v>
      </c>
      <c r="C2883" s="29" t="s">
        <v>509</v>
      </c>
      <c r="D2883" s="29">
        <v>618312.375</v>
      </c>
      <c r="E2883" s="31">
        <v>0.119463600218296</v>
      </c>
    </row>
    <row r="2884" spans="2:5" x14ac:dyDescent="0.2">
      <c r="B2884" s="29" t="s">
        <v>508</v>
      </c>
      <c r="C2884" s="29" t="s">
        <v>507</v>
      </c>
      <c r="D2884" s="29">
        <v>607066.6875</v>
      </c>
      <c r="E2884" s="31">
        <v>3.29999998211861E-2</v>
      </c>
    </row>
    <row r="2885" spans="2:5" x14ac:dyDescent="0.2">
      <c r="B2885" s="29" t="s">
        <v>506</v>
      </c>
      <c r="C2885" s="29" t="s">
        <v>505</v>
      </c>
      <c r="D2885" s="29">
        <v>607054.25</v>
      </c>
      <c r="E2885" s="31">
        <v>0.20234148204326599</v>
      </c>
    </row>
    <row r="2886" spans="2:5" x14ac:dyDescent="0.2">
      <c r="B2886" s="29" t="s">
        <v>504</v>
      </c>
      <c r="C2886" s="29" t="s">
        <v>503</v>
      </c>
      <c r="D2886" s="29">
        <v>600029.5</v>
      </c>
      <c r="E2886" s="31">
        <v>0.11319176107645</v>
      </c>
    </row>
    <row r="2887" spans="2:5" x14ac:dyDescent="0.2">
      <c r="B2887" s="29" t="s">
        <v>502</v>
      </c>
      <c r="C2887" s="29" t="s">
        <v>501</v>
      </c>
      <c r="D2887" s="29">
        <v>597596.8125</v>
      </c>
      <c r="E2887" s="31">
        <v>5.9487563557922797E-3</v>
      </c>
    </row>
    <row r="2888" spans="2:5" x14ac:dyDescent="0.2">
      <c r="B2888" s="29" t="s">
        <v>500</v>
      </c>
      <c r="C2888" s="29" t="s">
        <v>499</v>
      </c>
      <c r="D2888" s="29">
        <v>589124.4375</v>
      </c>
      <c r="E2888" s="31">
        <v>3.9999999105930301E-2</v>
      </c>
    </row>
    <row r="2889" spans="2:5" x14ac:dyDescent="0.2">
      <c r="B2889" s="29" t="s">
        <v>498</v>
      </c>
      <c r="C2889" s="29" t="s">
        <v>497</v>
      </c>
      <c r="D2889" s="29">
        <v>588977.375</v>
      </c>
      <c r="E2889" s="31">
        <v>0.116477012634277</v>
      </c>
    </row>
    <row r="2890" spans="2:5" x14ac:dyDescent="0.2">
      <c r="B2890" s="29" t="s">
        <v>496</v>
      </c>
      <c r="C2890" s="29" t="s">
        <v>495</v>
      </c>
      <c r="D2890" s="29">
        <v>581911.75</v>
      </c>
      <c r="E2890" s="31">
        <v>7.6039847917854803E-3</v>
      </c>
    </row>
    <row r="2891" spans="2:5" x14ac:dyDescent="0.2">
      <c r="B2891" s="29" t="s">
        <v>494</v>
      </c>
      <c r="C2891" s="29" t="s">
        <v>493</v>
      </c>
      <c r="D2891" s="29">
        <v>581344.1875</v>
      </c>
      <c r="E2891" s="31">
        <v>0.21003837883472401</v>
      </c>
    </row>
    <row r="2892" spans="2:5" x14ac:dyDescent="0.2">
      <c r="B2892" s="29" t="s">
        <v>492</v>
      </c>
      <c r="C2892" s="29" t="s">
        <v>491</v>
      </c>
      <c r="D2892" s="29">
        <v>581336.25</v>
      </c>
      <c r="E2892" s="31">
        <v>0.17038495838642101</v>
      </c>
    </row>
    <row r="2893" spans="2:5" x14ac:dyDescent="0.2">
      <c r="B2893" s="29" t="s">
        <v>490</v>
      </c>
      <c r="C2893" s="29" t="s">
        <v>489</v>
      </c>
      <c r="D2893" s="29">
        <v>550875.25</v>
      </c>
      <c r="E2893" s="31">
        <v>7.0000002160668399E-3</v>
      </c>
    </row>
    <row r="2894" spans="2:5" x14ac:dyDescent="0.2">
      <c r="B2894" s="29" t="s">
        <v>488</v>
      </c>
      <c r="C2894" s="29" t="s">
        <v>487</v>
      </c>
      <c r="D2894" s="29">
        <v>548233.6875</v>
      </c>
      <c r="E2894" s="31">
        <v>1.2500000593718101E-4</v>
      </c>
    </row>
    <row r="2895" spans="2:5" x14ac:dyDescent="0.2">
      <c r="B2895" s="29" t="s">
        <v>486</v>
      </c>
      <c r="C2895" s="29" t="s">
        <v>485</v>
      </c>
      <c r="D2895" s="29">
        <v>540396.125</v>
      </c>
      <c r="E2895" s="31">
        <v>1.9999999552965199E-2</v>
      </c>
    </row>
    <row r="2896" spans="2:5" x14ac:dyDescent="0.2">
      <c r="B2896" s="29" t="s">
        <v>484</v>
      </c>
      <c r="C2896" s="29" t="s">
        <v>483</v>
      </c>
      <c r="D2896" s="29">
        <v>536023.6875</v>
      </c>
      <c r="E2896" s="31">
        <v>0.26443031430244401</v>
      </c>
    </row>
    <row r="2897" spans="2:5" x14ac:dyDescent="0.2">
      <c r="B2897" s="29" t="s">
        <v>482</v>
      </c>
      <c r="C2897" s="29" t="s">
        <v>481</v>
      </c>
      <c r="D2897" s="29">
        <v>531964.25</v>
      </c>
      <c r="E2897" s="31">
        <v>0.119463600218296</v>
      </c>
    </row>
    <row r="2898" spans="2:5" x14ac:dyDescent="0.2">
      <c r="B2898" s="29" t="s">
        <v>480</v>
      </c>
      <c r="C2898" s="29" t="s">
        <v>479</v>
      </c>
      <c r="D2898" s="29">
        <v>529790.25</v>
      </c>
      <c r="E2898" s="31">
        <v>1.7999999225139601E-2</v>
      </c>
    </row>
    <row r="2899" spans="2:5" x14ac:dyDescent="0.2">
      <c r="B2899" s="29" t="s">
        <v>478</v>
      </c>
      <c r="C2899" s="29" t="s">
        <v>477</v>
      </c>
      <c r="D2899" s="29">
        <v>527703.4375</v>
      </c>
      <c r="E2899" s="31">
        <v>8.9299045503139496E-2</v>
      </c>
    </row>
    <row r="2900" spans="2:5" x14ac:dyDescent="0.2">
      <c r="B2900" s="29" t="s">
        <v>476</v>
      </c>
      <c r="C2900" s="29" t="s">
        <v>475</v>
      </c>
      <c r="D2900" s="29">
        <v>522303.875</v>
      </c>
      <c r="E2900" s="31">
        <v>8.69097709655762E-2</v>
      </c>
    </row>
    <row r="2901" spans="2:5" x14ac:dyDescent="0.2">
      <c r="B2901" s="29" t="s">
        <v>474</v>
      </c>
      <c r="C2901" s="29" t="s">
        <v>473</v>
      </c>
      <c r="D2901" s="29">
        <v>514790.15625</v>
      </c>
      <c r="E2901" s="31">
        <v>0.12633275985717801</v>
      </c>
    </row>
    <row r="2902" spans="2:5" x14ac:dyDescent="0.2">
      <c r="B2902" s="29" t="s">
        <v>472</v>
      </c>
      <c r="C2902" s="29" t="s">
        <v>471</v>
      </c>
      <c r="D2902" s="29">
        <v>512388.71875</v>
      </c>
      <c r="E2902" s="31">
        <v>0.12767672538757299</v>
      </c>
    </row>
    <row r="2903" spans="2:5" x14ac:dyDescent="0.2">
      <c r="B2903" s="29" t="s">
        <v>470</v>
      </c>
      <c r="C2903" s="29" t="s">
        <v>469</v>
      </c>
      <c r="D2903" s="29">
        <v>508293.28125</v>
      </c>
      <c r="E2903" s="31">
        <v>8.8246978819370298E-2</v>
      </c>
    </row>
    <row r="2904" spans="2:5" x14ac:dyDescent="0.2">
      <c r="B2904" s="29" t="s">
        <v>468</v>
      </c>
      <c r="C2904" s="29" t="s">
        <v>467</v>
      </c>
      <c r="D2904" s="29">
        <v>500094.875</v>
      </c>
      <c r="E2904" s="31">
        <v>9.9999997473787503E-5</v>
      </c>
    </row>
    <row r="2905" spans="2:5" x14ac:dyDescent="0.2">
      <c r="B2905" s="29" t="s">
        <v>466</v>
      </c>
      <c r="C2905" s="29" t="s">
        <v>465</v>
      </c>
      <c r="D2905" s="29">
        <v>492702.1875</v>
      </c>
      <c r="E2905" s="31">
        <v>0.28223276138305697</v>
      </c>
    </row>
    <row r="2906" spans="2:5" x14ac:dyDescent="0.2">
      <c r="B2906" s="29" t="s">
        <v>464</v>
      </c>
      <c r="C2906" s="29" t="s">
        <v>463</v>
      </c>
      <c r="D2906" s="29">
        <v>486025.875</v>
      </c>
      <c r="E2906" s="31">
        <v>2.3892719764262399E-3</v>
      </c>
    </row>
    <row r="2907" spans="2:5" x14ac:dyDescent="0.2">
      <c r="B2907" s="29" t="s">
        <v>462</v>
      </c>
      <c r="C2907" s="29" t="s">
        <v>461</v>
      </c>
      <c r="D2907" s="29">
        <v>479428.03125</v>
      </c>
      <c r="E2907" s="31">
        <v>5.9731800109147998E-2</v>
      </c>
    </row>
    <row r="2908" spans="2:5" x14ac:dyDescent="0.2">
      <c r="B2908" s="29" t="s">
        <v>460</v>
      </c>
      <c r="C2908" s="29" t="s">
        <v>459</v>
      </c>
      <c r="D2908" s="29">
        <v>465579.0625</v>
      </c>
      <c r="E2908" s="31">
        <v>3.3199999015778299E-3</v>
      </c>
    </row>
    <row r="2909" spans="2:5" x14ac:dyDescent="0.2">
      <c r="B2909" s="29" t="s">
        <v>458</v>
      </c>
      <c r="C2909" s="29" t="s">
        <v>457</v>
      </c>
      <c r="D2909" s="29">
        <v>461563.15625</v>
      </c>
      <c r="E2909" s="31">
        <v>3.4047126770019497E-2</v>
      </c>
    </row>
    <row r="2910" spans="2:5" x14ac:dyDescent="0.2">
      <c r="B2910" s="29" t="s">
        <v>456</v>
      </c>
      <c r="C2910" s="29" t="s">
        <v>455</v>
      </c>
      <c r="D2910" s="29">
        <v>457629.03125</v>
      </c>
      <c r="E2910" s="31">
        <v>0.149329498410225</v>
      </c>
    </row>
    <row r="2911" spans="2:5" x14ac:dyDescent="0.2">
      <c r="B2911" s="29" t="s">
        <v>454</v>
      </c>
      <c r="C2911" s="29" t="s">
        <v>453</v>
      </c>
      <c r="D2911" s="29">
        <v>449596.9375</v>
      </c>
      <c r="E2911" s="31">
        <v>0.80661737918853804</v>
      </c>
    </row>
    <row r="2912" spans="2:5" x14ac:dyDescent="0.2">
      <c r="B2912" s="29" t="s">
        <v>452</v>
      </c>
      <c r="C2912" s="29" t="s">
        <v>451</v>
      </c>
      <c r="D2912" s="29">
        <v>445694.84375</v>
      </c>
      <c r="E2912" s="31">
        <v>6.0000000521540598E-3</v>
      </c>
    </row>
    <row r="2913" spans="2:5" x14ac:dyDescent="0.2">
      <c r="B2913" s="29" t="s">
        <v>450</v>
      </c>
      <c r="C2913" s="29" t="s">
        <v>449</v>
      </c>
      <c r="D2913" s="29">
        <v>435534</v>
      </c>
      <c r="E2913" s="31">
        <v>6.0125000774860403E-2</v>
      </c>
    </row>
    <row r="2914" spans="2:5" x14ac:dyDescent="0.2">
      <c r="B2914" s="29" t="s">
        <v>448</v>
      </c>
      <c r="C2914" s="29" t="s">
        <v>447</v>
      </c>
      <c r="D2914" s="29">
        <v>434189</v>
      </c>
      <c r="E2914" s="31">
        <v>0.122602224349976</v>
      </c>
    </row>
    <row r="2915" spans="2:5" x14ac:dyDescent="0.2">
      <c r="B2915" s="29" t="s">
        <v>446</v>
      </c>
      <c r="C2915" s="29" t="s">
        <v>445</v>
      </c>
      <c r="D2915" s="29">
        <v>432006.6875</v>
      </c>
      <c r="E2915" s="31">
        <v>8.1533908843994099E-2</v>
      </c>
    </row>
    <row r="2916" spans="2:5" x14ac:dyDescent="0.2">
      <c r="B2916" s="29" t="s">
        <v>444</v>
      </c>
      <c r="C2916" s="29" t="s">
        <v>443</v>
      </c>
      <c r="D2916" s="29">
        <v>429564.5</v>
      </c>
      <c r="E2916" s="31">
        <v>2.5000000372528999E-2</v>
      </c>
    </row>
    <row r="2917" spans="2:5" x14ac:dyDescent="0.2">
      <c r="B2917" s="29" t="s">
        <v>442</v>
      </c>
      <c r="C2917" s="29" t="s">
        <v>441</v>
      </c>
      <c r="D2917" s="29">
        <v>427417.59375</v>
      </c>
      <c r="E2917" s="31">
        <v>9.7064174711704296E-2</v>
      </c>
    </row>
    <row r="2918" spans="2:5" x14ac:dyDescent="0.2">
      <c r="B2918" s="29" t="s">
        <v>440</v>
      </c>
      <c r="C2918" s="29" t="s">
        <v>439</v>
      </c>
      <c r="D2918" s="29">
        <v>427176.96875</v>
      </c>
      <c r="E2918" s="31">
        <v>7.0632852613925906E-2</v>
      </c>
    </row>
    <row r="2919" spans="2:5" x14ac:dyDescent="0.2">
      <c r="B2919" s="29" t="s">
        <v>438</v>
      </c>
      <c r="C2919" s="29" t="s">
        <v>437</v>
      </c>
      <c r="D2919" s="29">
        <v>413998.125</v>
      </c>
      <c r="E2919" s="31">
        <v>2.8999999165535001E-2</v>
      </c>
    </row>
    <row r="2920" spans="2:5" x14ac:dyDescent="0.2">
      <c r="B2920" s="29" t="s">
        <v>436</v>
      </c>
      <c r="C2920" s="29" t="s">
        <v>435</v>
      </c>
      <c r="D2920" s="29">
        <v>413988.40625</v>
      </c>
      <c r="E2920" s="31">
        <v>8.31250008195639E-3</v>
      </c>
    </row>
    <row r="2921" spans="2:5" x14ac:dyDescent="0.2">
      <c r="B2921" s="29" t="s">
        <v>434</v>
      </c>
      <c r="C2921" s="29" t="s">
        <v>433</v>
      </c>
      <c r="D2921" s="29">
        <v>413507.65625</v>
      </c>
      <c r="E2921" s="31">
        <v>9.7037509083747905E-2</v>
      </c>
    </row>
    <row r="2922" spans="2:5" x14ac:dyDescent="0.2">
      <c r="B2922" s="29" t="s">
        <v>432</v>
      </c>
      <c r="C2922" s="29" t="s">
        <v>431</v>
      </c>
      <c r="D2922" s="29">
        <v>410969.59375</v>
      </c>
      <c r="E2922" s="31">
        <v>0.106418877840042</v>
      </c>
    </row>
    <row r="2923" spans="2:5" x14ac:dyDescent="0.2">
      <c r="B2923" s="29" t="s">
        <v>430</v>
      </c>
      <c r="C2923" s="29" t="s">
        <v>429</v>
      </c>
      <c r="D2923" s="29">
        <v>410692.34375</v>
      </c>
      <c r="E2923" s="31">
        <v>1.4000000432133701E-2</v>
      </c>
    </row>
    <row r="2924" spans="2:5" x14ac:dyDescent="0.2">
      <c r="B2924" s="29" t="s">
        <v>428</v>
      </c>
      <c r="C2924" s="29" t="s">
        <v>427</v>
      </c>
      <c r="D2924" s="29">
        <v>409015.5</v>
      </c>
      <c r="E2924" s="31">
        <v>0.14071816205978399</v>
      </c>
    </row>
    <row r="2925" spans="2:5" x14ac:dyDescent="0.2">
      <c r="B2925" s="29" t="s">
        <v>426</v>
      </c>
      <c r="C2925" s="29" t="s">
        <v>425</v>
      </c>
      <c r="D2925" s="29">
        <v>400000</v>
      </c>
      <c r="E2925" s="31">
        <v>1.00000004749745E-3</v>
      </c>
    </row>
    <row r="2926" spans="2:5" x14ac:dyDescent="0.2">
      <c r="B2926" s="29" t="s">
        <v>424</v>
      </c>
      <c r="C2926" s="29" t="s">
        <v>423</v>
      </c>
      <c r="D2926" s="29">
        <v>398255</v>
      </c>
      <c r="E2926" s="31">
        <v>65</v>
      </c>
    </row>
    <row r="2927" spans="2:5" x14ac:dyDescent="0.2">
      <c r="B2927" s="29" t="s">
        <v>422</v>
      </c>
      <c r="C2927" s="29" t="s">
        <v>421</v>
      </c>
      <c r="D2927" s="29">
        <v>394151.40625</v>
      </c>
      <c r="E2927" s="31">
        <v>5.4000000953674299</v>
      </c>
    </row>
    <row r="2928" spans="2:5" x14ac:dyDescent="0.2">
      <c r="B2928" s="29" t="s">
        <v>420</v>
      </c>
      <c r="C2928" s="29" t="s">
        <v>419</v>
      </c>
      <c r="D2928" s="29">
        <v>392044.6875</v>
      </c>
      <c r="E2928" s="31">
        <v>7.2789661586284596E-2</v>
      </c>
    </row>
    <row r="2929" spans="2:5" x14ac:dyDescent="0.2">
      <c r="B2929" s="29" t="s">
        <v>418</v>
      </c>
      <c r="C2929" s="29" t="s">
        <v>417</v>
      </c>
      <c r="D2929" s="29">
        <v>382268.9375</v>
      </c>
      <c r="E2929" s="31">
        <v>0.16933965682983401</v>
      </c>
    </row>
    <row r="2930" spans="2:5" x14ac:dyDescent="0.2">
      <c r="B2930" s="29" t="s">
        <v>416</v>
      </c>
      <c r="C2930" s="29" t="s">
        <v>415</v>
      </c>
      <c r="D2930" s="29">
        <v>352829.0625</v>
      </c>
      <c r="E2930" s="31">
        <v>0.23444731533527399</v>
      </c>
    </row>
    <row r="2931" spans="2:5" x14ac:dyDescent="0.2">
      <c r="B2931" s="29" t="s">
        <v>414</v>
      </c>
      <c r="C2931" s="29" t="s">
        <v>413</v>
      </c>
      <c r="D2931" s="29">
        <v>348910.8125</v>
      </c>
      <c r="E2931" s="31">
        <v>0.119999997317791</v>
      </c>
    </row>
    <row r="2932" spans="2:5" x14ac:dyDescent="0.2">
      <c r="B2932" s="29" t="s">
        <v>412</v>
      </c>
      <c r="C2932" s="29" t="s">
        <v>345</v>
      </c>
      <c r="D2932" s="29">
        <v>346538.59375</v>
      </c>
      <c r="E2932" s="31">
        <v>0.44808495044708302</v>
      </c>
    </row>
    <row r="2933" spans="2:5" x14ac:dyDescent="0.2">
      <c r="B2933" s="29" t="s">
        <v>411</v>
      </c>
      <c r="C2933" s="29" t="s">
        <v>410</v>
      </c>
      <c r="D2933" s="29">
        <v>343014.96875</v>
      </c>
      <c r="E2933" s="31">
        <v>1.44999995827675E-2</v>
      </c>
    </row>
    <row r="2934" spans="2:5" x14ac:dyDescent="0.2">
      <c r="B2934" s="29" t="s">
        <v>409</v>
      </c>
      <c r="C2934" s="29" t="s">
        <v>408</v>
      </c>
      <c r="D2934" s="29">
        <v>341204.125</v>
      </c>
      <c r="E2934" s="31">
        <v>0.161268651485443</v>
      </c>
    </row>
    <row r="2935" spans="2:5" x14ac:dyDescent="0.2">
      <c r="B2935" s="29" t="s">
        <v>407</v>
      </c>
      <c r="C2935" s="29" t="s">
        <v>406</v>
      </c>
      <c r="D2935" s="29">
        <v>340010.96875</v>
      </c>
      <c r="E2935" s="31">
        <v>1.30000002682209E-2</v>
      </c>
    </row>
    <row r="2936" spans="2:5" x14ac:dyDescent="0.2">
      <c r="B2936" s="29" t="s">
        <v>405</v>
      </c>
      <c r="C2936" s="29" t="s">
        <v>404</v>
      </c>
      <c r="D2936" s="29">
        <v>335599.625</v>
      </c>
      <c r="E2936" s="31">
        <v>2.3892719764262399E-3</v>
      </c>
    </row>
    <row r="2937" spans="2:5" x14ac:dyDescent="0.2">
      <c r="B2937" s="29" t="s">
        <v>403</v>
      </c>
      <c r="C2937" s="29" t="s">
        <v>402</v>
      </c>
      <c r="D2937" s="29">
        <v>326735.03125</v>
      </c>
      <c r="E2937" s="31">
        <v>1.1427700519561801E-2</v>
      </c>
    </row>
    <row r="2938" spans="2:5" x14ac:dyDescent="0.2">
      <c r="B2938" s="29" t="s">
        <v>401</v>
      </c>
      <c r="C2938" s="29" t="s">
        <v>400</v>
      </c>
      <c r="D2938" s="29">
        <v>320519.875</v>
      </c>
      <c r="E2938" s="31">
        <v>8.0000003799796104E-3</v>
      </c>
    </row>
    <row r="2939" spans="2:5" x14ac:dyDescent="0.2">
      <c r="B2939" s="29" t="s">
        <v>399</v>
      </c>
      <c r="C2939" s="29" t="s">
        <v>398</v>
      </c>
      <c r="D2939" s="29">
        <v>308404.5625</v>
      </c>
      <c r="E2939" s="31">
        <v>7.9999998211860698E-2</v>
      </c>
    </row>
    <row r="2940" spans="2:5" x14ac:dyDescent="0.2">
      <c r="B2940" s="29" t="s">
        <v>397</v>
      </c>
      <c r="C2940" s="29" t="s">
        <v>396</v>
      </c>
      <c r="D2940" s="29">
        <v>300885.125</v>
      </c>
      <c r="E2940" s="31">
        <v>1.9860824570059801E-2</v>
      </c>
    </row>
    <row r="2941" spans="2:5" x14ac:dyDescent="0.2">
      <c r="B2941" s="29" t="s">
        <v>395</v>
      </c>
      <c r="C2941" s="29" t="s">
        <v>394</v>
      </c>
      <c r="D2941" s="29">
        <v>297310.5625</v>
      </c>
      <c r="E2941" s="31">
        <v>3.0000000260770299E-3</v>
      </c>
    </row>
    <row r="2942" spans="2:5" x14ac:dyDescent="0.2">
      <c r="B2942" s="29" t="s">
        <v>393</v>
      </c>
      <c r="C2942" s="29" t="s">
        <v>392</v>
      </c>
      <c r="D2942" s="29">
        <v>293758.84375</v>
      </c>
      <c r="E2942" s="31">
        <v>8.0000003799796104E-3</v>
      </c>
    </row>
    <row r="2943" spans="2:5" x14ac:dyDescent="0.2">
      <c r="B2943" s="29" t="s">
        <v>391</v>
      </c>
      <c r="C2943" s="29" t="s">
        <v>390</v>
      </c>
      <c r="D2943" s="29">
        <v>293128.28125</v>
      </c>
      <c r="E2943" s="31">
        <v>2.3000000510364801E-3</v>
      </c>
    </row>
    <row r="2944" spans="2:5" x14ac:dyDescent="0.2">
      <c r="B2944" s="29" t="s">
        <v>389</v>
      </c>
      <c r="C2944" s="29" t="s">
        <v>388</v>
      </c>
      <c r="D2944" s="29">
        <v>290333.5625</v>
      </c>
      <c r="E2944" s="31">
        <v>2.79999990016222E-3</v>
      </c>
    </row>
    <row r="2945" spans="2:5" x14ac:dyDescent="0.2">
      <c r="B2945" s="29" t="s">
        <v>387</v>
      </c>
      <c r="C2945" s="29" t="s">
        <v>386</v>
      </c>
      <c r="D2945" s="29">
        <v>282339.625</v>
      </c>
      <c r="E2945" s="31">
        <v>4.3305554427206499E-3</v>
      </c>
    </row>
    <row r="2946" spans="2:5" x14ac:dyDescent="0.2">
      <c r="B2946" s="29" t="s">
        <v>385</v>
      </c>
      <c r="C2946" s="29" t="s">
        <v>384</v>
      </c>
      <c r="D2946" s="29">
        <v>280566</v>
      </c>
      <c r="E2946" s="31">
        <v>1.9999999552965199E-2</v>
      </c>
    </row>
    <row r="2947" spans="2:5" x14ac:dyDescent="0.2">
      <c r="B2947" s="29" t="s">
        <v>383</v>
      </c>
      <c r="C2947" s="29" t="s">
        <v>382</v>
      </c>
      <c r="D2947" s="29">
        <v>279772.375</v>
      </c>
      <c r="E2947" s="31">
        <v>5.1369350403547301E-2</v>
      </c>
    </row>
    <row r="2948" spans="2:5" x14ac:dyDescent="0.2">
      <c r="B2948" s="29" t="s">
        <v>381</v>
      </c>
      <c r="C2948" s="29" t="s">
        <v>380</v>
      </c>
      <c r="D2948" s="29">
        <v>279034.90625</v>
      </c>
      <c r="E2948" s="31">
        <v>5.6147892028093303E-2</v>
      </c>
    </row>
    <row r="2949" spans="2:5" x14ac:dyDescent="0.2">
      <c r="B2949" s="29" t="s">
        <v>379</v>
      </c>
      <c r="C2949" s="29" t="s">
        <v>378</v>
      </c>
      <c r="D2949" s="29">
        <v>269861.75</v>
      </c>
      <c r="E2949" s="31">
        <v>0.18000000715255701</v>
      </c>
    </row>
    <row r="2950" spans="2:5" x14ac:dyDescent="0.2">
      <c r="B2950" s="29" t="s">
        <v>377</v>
      </c>
      <c r="C2950" s="29" t="s">
        <v>376</v>
      </c>
      <c r="D2950" s="29">
        <v>269835.1875</v>
      </c>
      <c r="E2950" s="31">
        <v>2.8540443629026399E-2</v>
      </c>
    </row>
    <row r="2951" spans="2:5" x14ac:dyDescent="0.2">
      <c r="B2951" s="29" t="s">
        <v>375</v>
      </c>
      <c r="C2951" s="29" t="s">
        <v>374</v>
      </c>
      <c r="D2951" s="29">
        <v>254110.34375</v>
      </c>
      <c r="E2951" s="31">
        <v>5.0772033631801598E-2</v>
      </c>
    </row>
    <row r="2952" spans="2:5" x14ac:dyDescent="0.2">
      <c r="B2952" s="29" t="s">
        <v>373</v>
      </c>
      <c r="C2952" s="29" t="s">
        <v>372</v>
      </c>
      <c r="D2952" s="29">
        <v>249627.328125</v>
      </c>
      <c r="E2952" s="31">
        <v>1.4999999664723899E-2</v>
      </c>
    </row>
    <row r="2953" spans="2:5" x14ac:dyDescent="0.2">
      <c r="B2953" s="29" t="s">
        <v>371</v>
      </c>
      <c r="C2953" s="29" t="s">
        <v>370</v>
      </c>
      <c r="D2953" s="29">
        <v>248446.546875</v>
      </c>
      <c r="E2953" s="31">
        <v>0.19207309186458599</v>
      </c>
    </row>
    <row r="2954" spans="2:5" x14ac:dyDescent="0.2">
      <c r="B2954" s="29" t="s">
        <v>369</v>
      </c>
      <c r="C2954" s="29" t="s">
        <v>368</v>
      </c>
      <c r="D2954" s="29">
        <v>242777.90625</v>
      </c>
      <c r="E2954" s="31">
        <v>1.00000004749745E-3</v>
      </c>
    </row>
    <row r="2955" spans="2:5" x14ac:dyDescent="0.2">
      <c r="B2955" s="29" t="s">
        <v>367</v>
      </c>
      <c r="C2955" s="29" t="s">
        <v>366</v>
      </c>
      <c r="D2955" s="29">
        <v>234464.140625</v>
      </c>
      <c r="E2955" s="31">
        <v>2.0000000949949E-3</v>
      </c>
    </row>
    <row r="2956" spans="2:5" x14ac:dyDescent="0.2">
      <c r="B2956" s="29" t="s">
        <v>365</v>
      </c>
      <c r="C2956" s="29" t="s">
        <v>364</v>
      </c>
      <c r="D2956" s="29">
        <v>234262.859375</v>
      </c>
      <c r="E2956" s="31">
        <v>2.1250001154840001E-3</v>
      </c>
    </row>
    <row r="2957" spans="2:5" x14ac:dyDescent="0.2">
      <c r="B2957" s="29" t="s">
        <v>363</v>
      </c>
      <c r="C2957" s="29" t="s">
        <v>362</v>
      </c>
      <c r="D2957" s="29">
        <v>233439.75</v>
      </c>
      <c r="E2957" s="31">
        <v>2.26980838924646E-2</v>
      </c>
    </row>
    <row r="2958" spans="2:5" x14ac:dyDescent="0.2">
      <c r="B2958" s="29" t="s">
        <v>361</v>
      </c>
      <c r="C2958" s="29" t="s">
        <v>360</v>
      </c>
      <c r="D2958" s="29">
        <v>231250.96875</v>
      </c>
      <c r="E2958" s="31">
        <v>1.39999995008111E-3</v>
      </c>
    </row>
    <row r="2959" spans="2:5" x14ac:dyDescent="0.2">
      <c r="B2959" s="29" t="s">
        <v>359</v>
      </c>
      <c r="C2959" s="29" t="s">
        <v>358</v>
      </c>
      <c r="D2959" s="29">
        <v>230144.875</v>
      </c>
      <c r="E2959" s="31">
        <v>7.1678161621093802E-3</v>
      </c>
    </row>
    <row r="2960" spans="2:5" x14ac:dyDescent="0.2">
      <c r="B2960" s="29" t="s">
        <v>357</v>
      </c>
      <c r="C2960" s="29" t="s">
        <v>356</v>
      </c>
      <c r="D2960" s="29">
        <v>224878.140625</v>
      </c>
      <c r="E2960" s="31">
        <v>0.114161774516106</v>
      </c>
    </row>
    <row r="2961" spans="2:5" x14ac:dyDescent="0.2">
      <c r="B2961" s="29" t="s">
        <v>355</v>
      </c>
      <c r="C2961" s="29" t="s">
        <v>354</v>
      </c>
      <c r="D2961" s="29">
        <v>224201.921875</v>
      </c>
      <c r="E2961" s="31">
        <v>6.8124998360872303E-3</v>
      </c>
    </row>
    <row r="2962" spans="2:5" x14ac:dyDescent="0.2">
      <c r="B2962" s="29" t="s">
        <v>353</v>
      </c>
      <c r="C2962" s="29" t="s">
        <v>345</v>
      </c>
      <c r="D2962" s="29">
        <v>222671.8125</v>
      </c>
      <c r="E2962" s="31">
        <v>5.8294100761413601</v>
      </c>
    </row>
    <row r="2963" spans="2:5" x14ac:dyDescent="0.2">
      <c r="B2963" s="29" t="s">
        <v>352</v>
      </c>
      <c r="C2963" s="29" t="s">
        <v>351</v>
      </c>
      <c r="D2963" s="29">
        <v>220824.546875</v>
      </c>
      <c r="E2963" s="31">
        <v>1.17074334621429</v>
      </c>
    </row>
    <row r="2964" spans="2:5" x14ac:dyDescent="0.2">
      <c r="B2964" s="29" t="s">
        <v>350</v>
      </c>
      <c r="C2964" s="29" t="s">
        <v>349</v>
      </c>
      <c r="D2964" s="29">
        <v>219013.8125</v>
      </c>
      <c r="E2964" s="31">
        <v>9.5869541168212905E-2</v>
      </c>
    </row>
    <row r="2965" spans="2:5" x14ac:dyDescent="0.2">
      <c r="B2965" s="29" t="s">
        <v>348</v>
      </c>
      <c r="C2965" s="29" t="s">
        <v>347</v>
      </c>
      <c r="D2965" s="29">
        <v>214525.96875</v>
      </c>
      <c r="E2965" s="31">
        <v>8.9999998454004504E-4</v>
      </c>
    </row>
    <row r="2966" spans="2:5" x14ac:dyDescent="0.2">
      <c r="B2966" s="29" t="s">
        <v>346</v>
      </c>
      <c r="C2966" s="29" t="s">
        <v>345</v>
      </c>
      <c r="D2966" s="29">
        <v>211051.109375</v>
      </c>
      <c r="E2966" s="31">
        <v>0.26371368765830999</v>
      </c>
    </row>
    <row r="2967" spans="2:5" x14ac:dyDescent="0.2">
      <c r="B2967" s="29" t="s">
        <v>344</v>
      </c>
      <c r="C2967" s="29" t="s">
        <v>343</v>
      </c>
      <c r="D2967" s="29">
        <v>210761.5625</v>
      </c>
      <c r="E2967" s="31">
        <v>2.4999999441206499E-3</v>
      </c>
    </row>
    <row r="2968" spans="2:5" x14ac:dyDescent="0.2">
      <c r="B2968" s="29" t="s">
        <v>342</v>
      </c>
      <c r="C2968" s="29" t="s">
        <v>341</v>
      </c>
      <c r="D2968" s="29">
        <v>209531.65625</v>
      </c>
      <c r="E2968" s="31">
        <v>1.44999995827675E-2</v>
      </c>
    </row>
    <row r="2969" spans="2:5" x14ac:dyDescent="0.2">
      <c r="B2969" s="29" t="s">
        <v>340</v>
      </c>
      <c r="C2969" s="29" t="s">
        <v>339</v>
      </c>
      <c r="D2969" s="29">
        <v>208260.765625</v>
      </c>
      <c r="E2969" s="31">
        <v>1.6250000335276101E-3</v>
      </c>
    </row>
    <row r="2970" spans="2:5" x14ac:dyDescent="0.2">
      <c r="B2970" s="29" t="s">
        <v>338</v>
      </c>
      <c r="C2970" s="29" t="s">
        <v>337</v>
      </c>
      <c r="D2970" s="29">
        <v>204074.8125</v>
      </c>
      <c r="E2970" s="31">
        <v>3.8825668394565603E-2</v>
      </c>
    </row>
    <row r="2971" spans="2:5" x14ac:dyDescent="0.2">
      <c r="B2971" s="29" t="s">
        <v>336</v>
      </c>
      <c r="C2971" s="29" t="s">
        <v>335</v>
      </c>
      <c r="D2971" s="29">
        <v>201456.703125</v>
      </c>
      <c r="E2971" s="31">
        <v>5.0000000745058101E-2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1" max="1" width="5" bestFit="1" customWidth="1"/>
    <col min="2" max="2" width="10.42578125" customWidth="1"/>
    <col min="3" max="3" width="11" bestFit="1" customWidth="1"/>
    <col min="4" max="4" width="15.42578125" bestFit="1" customWidth="1"/>
    <col min="6" max="6" width="16.5703125" bestFit="1" customWidth="1"/>
    <col min="7" max="7" width="11.140625" bestFit="1" customWidth="1"/>
    <col min="12" max="19" width="9.140625" style="5"/>
  </cols>
  <sheetData>
    <row r="1" spans="1:19" x14ac:dyDescent="0.2">
      <c r="A1" s="4" t="s">
        <v>330</v>
      </c>
    </row>
    <row r="3" spans="1:19" x14ac:dyDescent="0.2">
      <c r="B3" t="s">
        <v>331</v>
      </c>
      <c r="C3" t="s">
        <v>332</v>
      </c>
      <c r="D3" t="s">
        <v>0</v>
      </c>
      <c r="E3" t="s">
        <v>333</v>
      </c>
      <c r="F3" t="s">
        <v>6277</v>
      </c>
      <c r="G3" t="s">
        <v>334</v>
      </c>
      <c r="I3" s="5" t="s">
        <v>6328</v>
      </c>
      <c r="J3" s="5" t="s">
        <v>6290</v>
      </c>
      <c r="L3" s="5" t="s">
        <v>6269</v>
      </c>
      <c r="M3" s="5" t="s">
        <v>6270</v>
      </c>
      <c r="N3" s="5" t="s">
        <v>6271</v>
      </c>
      <c r="O3" s="5" t="s">
        <v>35</v>
      </c>
      <c r="P3" s="5" t="s">
        <v>37</v>
      </c>
      <c r="Q3" s="5" t="s">
        <v>210</v>
      </c>
      <c r="R3" s="5" t="s">
        <v>6272</v>
      </c>
      <c r="S3" s="5" t="s">
        <v>6273</v>
      </c>
    </row>
    <row r="4" spans="1:19" x14ac:dyDescent="0.2">
      <c r="B4" t="s">
        <v>6292</v>
      </c>
      <c r="C4" t="s">
        <v>6293</v>
      </c>
      <c r="D4" t="s">
        <v>96</v>
      </c>
      <c r="E4" t="s">
        <v>6294</v>
      </c>
      <c r="F4" t="s">
        <v>6295</v>
      </c>
      <c r="I4" s="33">
        <f>+Q4*4</f>
        <v>16596</v>
      </c>
      <c r="J4" s="33">
        <f t="shared" ref="J4:J11" si="0">SUM(N4:Q4)</f>
        <v>15090</v>
      </c>
      <c r="L4" s="11">
        <v>3111</v>
      </c>
      <c r="M4" s="11">
        <v>3537</v>
      </c>
      <c r="N4" s="11">
        <v>3647</v>
      </c>
      <c r="O4" s="11">
        <v>3717</v>
      </c>
      <c r="P4" s="11">
        <v>3577</v>
      </c>
      <c r="Q4" s="11">
        <v>4149</v>
      </c>
    </row>
    <row r="5" spans="1:19" x14ac:dyDescent="0.2">
      <c r="B5" s="33" t="s">
        <v>6339</v>
      </c>
      <c r="D5" s="33" t="s">
        <v>36</v>
      </c>
      <c r="E5" t="s">
        <v>6340</v>
      </c>
      <c r="I5" s="33">
        <f>+Q5*4</f>
        <v>10256</v>
      </c>
      <c r="J5" s="33">
        <f>SUM(N5:Q5)</f>
        <v>12258</v>
      </c>
      <c r="L5" s="11">
        <v>3579</v>
      </c>
      <c r="M5" s="11">
        <v>3608</v>
      </c>
      <c r="N5" s="11">
        <v>3332</v>
      </c>
      <c r="O5" s="11">
        <v>3345</v>
      </c>
      <c r="P5" s="11">
        <v>3017</v>
      </c>
      <c r="Q5" s="11">
        <v>2564</v>
      </c>
    </row>
    <row r="6" spans="1:19" x14ac:dyDescent="0.2">
      <c r="B6" t="s">
        <v>6298</v>
      </c>
      <c r="C6" t="s">
        <v>6299</v>
      </c>
      <c r="D6" t="s">
        <v>20</v>
      </c>
      <c r="E6" t="s">
        <v>6300</v>
      </c>
      <c r="F6" t="s">
        <v>6301</v>
      </c>
      <c r="I6" s="33">
        <f t="shared" ref="I6:I35" si="1">+Q6*4</f>
        <v>7508</v>
      </c>
      <c r="J6" s="33">
        <f t="shared" si="0"/>
        <v>7251</v>
      </c>
      <c r="L6" s="11">
        <v>1744</v>
      </c>
      <c r="M6" s="11">
        <v>1752</v>
      </c>
      <c r="N6" s="11">
        <v>1772</v>
      </c>
      <c r="O6" s="11">
        <v>1777</v>
      </c>
      <c r="P6" s="11">
        <v>1825</v>
      </c>
      <c r="Q6" s="11">
        <v>1877</v>
      </c>
    </row>
    <row r="7" spans="1:19" s="33" customFormat="1" x14ac:dyDescent="0.2">
      <c r="B7" s="33" t="s">
        <v>6276</v>
      </c>
      <c r="C7" s="33" t="s">
        <v>6297</v>
      </c>
      <c r="D7" s="33" t="s">
        <v>19</v>
      </c>
      <c r="E7" s="33" t="s">
        <v>6294</v>
      </c>
      <c r="F7" s="33" t="s">
        <v>6278</v>
      </c>
      <c r="I7" s="33">
        <f t="shared" si="1"/>
        <v>7120</v>
      </c>
      <c r="J7" s="33">
        <f t="shared" si="0"/>
        <v>6852</v>
      </c>
      <c r="L7" s="11">
        <v>1600</v>
      </c>
      <c r="M7" s="11">
        <v>1668</v>
      </c>
      <c r="N7" s="11">
        <v>1613</v>
      </c>
      <c r="O7" s="11">
        <v>1680</v>
      </c>
      <c r="P7" s="11">
        <v>1779</v>
      </c>
      <c r="Q7" s="11">
        <v>1780</v>
      </c>
      <c r="R7" s="11"/>
      <c r="S7" s="11"/>
    </row>
    <row r="8" spans="1:19" s="33" customFormat="1" x14ac:dyDescent="0.2">
      <c r="B8" s="33" t="s">
        <v>6302</v>
      </c>
      <c r="C8" s="33" t="s">
        <v>6303</v>
      </c>
      <c r="D8" s="33" t="s">
        <v>20</v>
      </c>
      <c r="E8" s="33" t="s">
        <v>6305</v>
      </c>
      <c r="F8" s="33" t="s">
        <v>6301</v>
      </c>
      <c r="I8" s="33">
        <f t="shared" si="1"/>
        <v>6896</v>
      </c>
      <c r="J8" s="33">
        <f t="shared" si="0"/>
        <v>6851</v>
      </c>
      <c r="L8" s="11">
        <v>1619</v>
      </c>
      <c r="M8" s="11">
        <v>1644</v>
      </c>
      <c r="N8" s="11">
        <v>1705</v>
      </c>
      <c r="O8" s="11">
        <v>1716</v>
      </c>
      <c r="P8" s="11">
        <v>1706</v>
      </c>
      <c r="Q8" s="11">
        <v>1724</v>
      </c>
      <c r="R8" s="11"/>
      <c r="S8" s="11"/>
    </row>
    <row r="9" spans="1:19" s="33" customFormat="1" x14ac:dyDescent="0.2">
      <c r="B9" s="33" t="s">
        <v>6306</v>
      </c>
      <c r="C9" s="33" t="s">
        <v>6307</v>
      </c>
      <c r="D9" s="33" t="s">
        <v>20</v>
      </c>
      <c r="E9" s="33" t="s">
        <v>6308</v>
      </c>
      <c r="F9" s="33" t="s">
        <v>6301</v>
      </c>
      <c r="I9" s="33">
        <f t="shared" si="1"/>
        <v>6836</v>
      </c>
      <c r="J9" s="33">
        <f t="shared" si="0"/>
        <v>6707</v>
      </c>
      <c r="L9" s="11">
        <v>1652</v>
      </c>
      <c r="M9" s="11">
        <v>1613</v>
      </c>
      <c r="N9" s="11">
        <v>1614</v>
      </c>
      <c r="O9" s="11">
        <v>1659</v>
      </c>
      <c r="P9" s="11">
        <v>1725</v>
      </c>
      <c r="Q9" s="11">
        <v>1709</v>
      </c>
      <c r="R9" s="11"/>
      <c r="S9" s="11"/>
    </row>
    <row r="10" spans="1:19" x14ac:dyDescent="0.2">
      <c r="B10" s="33" t="s">
        <v>6318</v>
      </c>
      <c r="C10" s="33" t="s">
        <v>6319</v>
      </c>
      <c r="D10" s="33" t="s">
        <v>39</v>
      </c>
      <c r="I10" s="33">
        <f t="shared" si="1"/>
        <v>6803.2</v>
      </c>
      <c r="J10" s="33">
        <f>SUM(N10:Q10)</f>
        <v>6288.5999999999995</v>
      </c>
      <c r="L10" s="11">
        <v>1342.9</v>
      </c>
      <c r="M10" s="11">
        <v>1444</v>
      </c>
      <c r="N10" s="11">
        <v>1453.5</v>
      </c>
      <c r="O10" s="11">
        <v>1560.7</v>
      </c>
      <c r="P10" s="11">
        <v>1573.6</v>
      </c>
      <c r="Q10" s="11">
        <v>1700.8</v>
      </c>
    </row>
    <row r="11" spans="1:19" s="33" customFormat="1" x14ac:dyDescent="0.2">
      <c r="B11" s="33" t="s">
        <v>6281</v>
      </c>
      <c r="D11" s="33" t="s">
        <v>26</v>
      </c>
      <c r="I11" s="33">
        <f t="shared" si="1"/>
        <v>5032</v>
      </c>
      <c r="J11" s="33">
        <f t="shared" si="0"/>
        <v>6205</v>
      </c>
      <c r="L11" s="11">
        <v>1306</v>
      </c>
      <c r="M11" s="11">
        <v>1503</v>
      </c>
      <c r="N11" s="11">
        <v>1576</v>
      </c>
      <c r="O11" s="34">
        <v>1862</v>
      </c>
      <c r="P11" s="34">
        <v>1509</v>
      </c>
      <c r="Q11" s="11">
        <v>1258</v>
      </c>
      <c r="R11" s="11"/>
      <c r="S11" s="11"/>
    </row>
    <row r="12" spans="1:19" x14ac:dyDescent="0.2">
      <c r="B12" s="33" t="s">
        <v>6341</v>
      </c>
      <c r="C12" t="s">
        <v>6343</v>
      </c>
      <c r="D12" s="33" t="s">
        <v>36</v>
      </c>
      <c r="E12" t="s">
        <v>6340</v>
      </c>
      <c r="I12" s="33">
        <f>+Q12*4</f>
        <v>5432</v>
      </c>
      <c r="J12" s="33">
        <f>SUM(N12:Q12)</f>
        <v>5648</v>
      </c>
      <c r="L12" s="11">
        <v>972</v>
      </c>
      <c r="M12" s="11">
        <v>1291</v>
      </c>
      <c r="N12" s="11">
        <v>1466</v>
      </c>
      <c r="O12" s="11">
        <v>1547</v>
      </c>
      <c r="P12" s="11">
        <v>1277</v>
      </c>
      <c r="Q12" s="11">
        <v>1358</v>
      </c>
    </row>
    <row r="13" spans="1:19" s="33" customFormat="1" x14ac:dyDescent="0.2">
      <c r="B13" s="33" t="s">
        <v>6282</v>
      </c>
      <c r="C13" s="33" t="s">
        <v>6304</v>
      </c>
      <c r="D13" s="33" t="s">
        <v>26</v>
      </c>
      <c r="I13" s="33">
        <f t="shared" si="1"/>
        <v>5048</v>
      </c>
      <c r="J13" s="33">
        <f t="shared" ref="J13:J35" si="2">SUM(N13:Q13)</f>
        <v>4924</v>
      </c>
      <c r="L13" s="11">
        <f>341+846</f>
        <v>1187</v>
      </c>
      <c r="M13" s="11">
        <f>312+907</f>
        <v>1219</v>
      </c>
      <c r="N13" s="11">
        <f>947+273</f>
        <v>1220</v>
      </c>
      <c r="O13" s="34">
        <f>955+258</f>
        <v>1213</v>
      </c>
      <c r="P13" s="34">
        <f>218+1011</f>
        <v>1229</v>
      </c>
      <c r="Q13" s="11">
        <f>1048+214</f>
        <v>1262</v>
      </c>
      <c r="R13" s="11"/>
      <c r="S13" s="11"/>
    </row>
    <row r="14" spans="1:19" x14ac:dyDescent="0.2">
      <c r="B14" s="33" t="s">
        <v>6314</v>
      </c>
      <c r="C14" s="33" t="s">
        <v>6326</v>
      </c>
      <c r="D14" s="33" t="s">
        <v>6325</v>
      </c>
      <c r="F14" t="s">
        <v>6295</v>
      </c>
      <c r="I14" s="33">
        <f t="shared" si="1"/>
        <v>5188</v>
      </c>
      <c r="J14" s="33">
        <f>SUM(N14:Q14)</f>
        <v>4657</v>
      </c>
      <c r="L14" s="11">
        <f t="shared" ref="L14:Q14" si="3">L24+L28</f>
        <v>923</v>
      </c>
      <c r="M14" s="11">
        <f t="shared" si="3"/>
        <v>1021</v>
      </c>
      <c r="N14" s="11">
        <f t="shared" si="3"/>
        <v>1032</v>
      </c>
      <c r="O14" s="11">
        <f t="shared" si="3"/>
        <v>1144</v>
      </c>
      <c r="P14" s="11">
        <f t="shared" si="3"/>
        <v>1184</v>
      </c>
      <c r="Q14" s="11">
        <f t="shared" si="3"/>
        <v>1297</v>
      </c>
    </row>
    <row r="15" spans="1:19" s="33" customFormat="1" x14ac:dyDescent="0.2">
      <c r="B15" s="33" t="s">
        <v>6283</v>
      </c>
      <c r="C15" s="33" t="s">
        <v>6320</v>
      </c>
      <c r="D15" s="33" t="s">
        <v>6284</v>
      </c>
      <c r="I15" s="33">
        <f t="shared" si="1"/>
        <v>3564</v>
      </c>
      <c r="J15" s="33">
        <f>SUM(N15:Q15)</f>
        <v>4129</v>
      </c>
      <c r="L15" s="11">
        <v>1070</v>
      </c>
      <c r="M15" s="11">
        <v>1184</v>
      </c>
      <c r="N15" s="11">
        <v>1185</v>
      </c>
      <c r="O15" s="11">
        <v>1219</v>
      </c>
      <c r="P15" s="11">
        <v>834</v>
      </c>
      <c r="Q15" s="11">
        <v>891</v>
      </c>
      <c r="R15" s="11"/>
      <c r="S15" s="11"/>
    </row>
    <row r="16" spans="1:19" s="33" customFormat="1" x14ac:dyDescent="0.2">
      <c r="B16" s="33" t="s">
        <v>6309</v>
      </c>
      <c r="C16" s="33" t="s">
        <v>6310</v>
      </c>
      <c r="D16" s="33" t="s">
        <v>28</v>
      </c>
      <c r="E16" s="33" t="s">
        <v>6311</v>
      </c>
      <c r="I16" s="33">
        <f t="shared" si="1"/>
        <v>4256</v>
      </c>
      <c r="J16" s="33">
        <f t="shared" si="2"/>
        <v>3905</v>
      </c>
      <c r="L16" s="11">
        <v>884</v>
      </c>
      <c r="M16" s="11">
        <v>1044</v>
      </c>
      <c r="N16" s="11">
        <v>1014</v>
      </c>
      <c r="O16" s="11">
        <v>921</v>
      </c>
      <c r="P16" s="11">
        <v>906</v>
      </c>
      <c r="Q16" s="11">
        <v>1064</v>
      </c>
      <c r="R16" s="11"/>
      <c r="S16" s="11"/>
    </row>
    <row r="17" spans="2:19" s="33" customFormat="1" x14ac:dyDescent="0.2">
      <c r="B17" s="33" t="s">
        <v>6289</v>
      </c>
      <c r="C17" s="33" t="s">
        <v>6327</v>
      </c>
      <c r="D17" s="33" t="s">
        <v>25</v>
      </c>
      <c r="I17" s="33">
        <f t="shared" si="1"/>
        <v>3948</v>
      </c>
      <c r="J17" s="33">
        <f t="shared" si="2"/>
        <v>3863</v>
      </c>
      <c r="L17" s="11">
        <v>825</v>
      </c>
      <c r="M17" s="11">
        <v>883</v>
      </c>
      <c r="N17" s="11">
        <v>937</v>
      </c>
      <c r="O17" s="11">
        <v>993</v>
      </c>
      <c r="P17" s="11">
        <v>946</v>
      </c>
      <c r="Q17" s="11">
        <v>987</v>
      </c>
      <c r="R17" s="11"/>
      <c r="S17" s="11"/>
    </row>
    <row r="18" spans="2:19" x14ac:dyDescent="0.2">
      <c r="B18" s="33" t="s">
        <v>6342</v>
      </c>
      <c r="D18" s="33" t="s">
        <v>36</v>
      </c>
      <c r="E18" t="s">
        <v>6337</v>
      </c>
      <c r="I18" s="33">
        <f t="shared" ref="I18" si="4">+Q18*4</f>
        <v>3768</v>
      </c>
      <c r="J18" s="33">
        <f t="shared" ref="J18" si="5">SUM(N18:Q18)</f>
        <v>3679</v>
      </c>
      <c r="L18" s="11">
        <v>771</v>
      </c>
      <c r="M18" s="11">
        <v>849</v>
      </c>
      <c r="N18" s="11">
        <v>903</v>
      </c>
      <c r="O18" s="11">
        <v>936</v>
      </c>
      <c r="P18" s="11">
        <v>898</v>
      </c>
      <c r="Q18" s="11">
        <v>942</v>
      </c>
    </row>
    <row r="19" spans="2:19" s="33" customFormat="1" x14ac:dyDescent="0.2">
      <c r="B19" s="33" t="s">
        <v>6334</v>
      </c>
      <c r="C19"/>
      <c r="D19" s="33" t="s">
        <v>23</v>
      </c>
      <c r="E19"/>
      <c r="F19" t="s">
        <v>6335</v>
      </c>
      <c r="G19"/>
      <c r="H19"/>
      <c r="I19" s="33">
        <f t="shared" ref="I19" si="6">+Q19*4</f>
        <v>3600</v>
      </c>
      <c r="J19" s="33">
        <f t="shared" ref="J19" si="7">SUM(N19:Q19)</f>
        <v>3476</v>
      </c>
      <c r="K19"/>
      <c r="L19" s="11">
        <v>898</v>
      </c>
      <c r="M19" s="11">
        <v>960</v>
      </c>
      <c r="N19" s="11">
        <v>794</v>
      </c>
      <c r="O19" s="34">
        <v>1029</v>
      </c>
      <c r="P19" s="11">
        <v>753</v>
      </c>
      <c r="Q19" s="11">
        <v>900</v>
      </c>
      <c r="R19" s="11"/>
      <c r="S19" s="11"/>
    </row>
    <row r="20" spans="2:19" s="33" customFormat="1" x14ac:dyDescent="0.2">
      <c r="B20" s="33" t="s">
        <v>6285</v>
      </c>
      <c r="C20" s="33" t="s">
        <v>6330</v>
      </c>
      <c r="D20" s="33" t="s">
        <v>6284</v>
      </c>
      <c r="I20" s="33">
        <f t="shared" si="1"/>
        <v>3244</v>
      </c>
      <c r="J20" s="33">
        <f t="shared" si="2"/>
        <v>2947</v>
      </c>
      <c r="L20" s="11">
        <v>638</v>
      </c>
      <c r="M20" s="11">
        <v>700</v>
      </c>
      <c r="N20" s="11">
        <v>696</v>
      </c>
      <c r="O20" s="11">
        <v>742</v>
      </c>
      <c r="P20" s="11">
        <v>698</v>
      </c>
      <c r="Q20" s="11">
        <v>811</v>
      </c>
      <c r="R20" s="11"/>
      <c r="S20" s="11"/>
    </row>
    <row r="21" spans="2:19" s="33" customFormat="1" x14ac:dyDescent="0.2">
      <c r="B21" s="33" t="s">
        <v>6279</v>
      </c>
      <c r="C21" s="33" t="s">
        <v>6329</v>
      </c>
      <c r="D21" s="33" t="s">
        <v>19</v>
      </c>
      <c r="I21" s="33">
        <f t="shared" si="1"/>
        <v>3216</v>
      </c>
      <c r="J21" s="33">
        <f t="shared" si="2"/>
        <v>2894</v>
      </c>
      <c r="L21" s="11">
        <v>549</v>
      </c>
      <c r="M21" s="11">
        <v>570</v>
      </c>
      <c r="N21" s="11">
        <v>613</v>
      </c>
      <c r="O21" s="11">
        <v>742</v>
      </c>
      <c r="P21" s="11">
        <v>735</v>
      </c>
      <c r="Q21" s="11">
        <v>804</v>
      </c>
      <c r="R21" s="11"/>
      <c r="S21" s="11"/>
    </row>
    <row r="22" spans="2:19" x14ac:dyDescent="0.2">
      <c r="B22" s="33" t="s">
        <v>6321</v>
      </c>
      <c r="C22" s="33" t="s">
        <v>6331</v>
      </c>
      <c r="D22" s="33" t="s">
        <v>30</v>
      </c>
      <c r="I22" s="33">
        <f t="shared" si="1"/>
        <v>2807.6</v>
      </c>
      <c r="J22" s="33">
        <f>SUM(N22:Q22)</f>
        <v>2811.9</v>
      </c>
      <c r="L22" s="11">
        <v>684</v>
      </c>
      <c r="M22" s="11">
        <v>654.29999999999995</v>
      </c>
      <c r="N22" s="11">
        <v>705</v>
      </c>
      <c r="O22" s="11">
        <v>798.7</v>
      </c>
      <c r="P22" s="11">
        <v>606.29999999999995</v>
      </c>
      <c r="Q22" s="11">
        <v>701.9</v>
      </c>
    </row>
    <row r="23" spans="2:19" s="33" customFormat="1" x14ac:dyDescent="0.2">
      <c r="B23" s="33" t="s">
        <v>6312</v>
      </c>
      <c r="C23" s="33" t="s">
        <v>6313</v>
      </c>
      <c r="D23" s="33" t="s">
        <v>28</v>
      </c>
      <c r="I23" s="33">
        <f t="shared" si="1"/>
        <v>2808</v>
      </c>
      <c r="J23" s="33">
        <f t="shared" si="2"/>
        <v>2638</v>
      </c>
      <c r="L23" s="11">
        <v>568</v>
      </c>
      <c r="M23" s="11">
        <v>635</v>
      </c>
      <c r="N23" s="11">
        <v>633</v>
      </c>
      <c r="O23" s="11">
        <v>691</v>
      </c>
      <c r="P23" s="11">
        <v>612</v>
      </c>
      <c r="Q23" s="11">
        <v>702</v>
      </c>
      <c r="R23" s="11"/>
      <c r="S23" s="11"/>
    </row>
    <row r="24" spans="2:19" x14ac:dyDescent="0.2">
      <c r="B24" s="33" t="s">
        <v>6314</v>
      </c>
      <c r="C24" t="s">
        <v>6326</v>
      </c>
      <c r="D24" s="33" t="s">
        <v>6316</v>
      </c>
      <c r="F24" t="s">
        <v>6315</v>
      </c>
      <c r="I24" s="33">
        <f t="shared" si="1"/>
        <v>2812</v>
      </c>
      <c r="J24" s="33">
        <f>SUM(N24:Q24)</f>
        <v>2541</v>
      </c>
      <c r="L24" s="11">
        <v>482</v>
      </c>
      <c r="M24" s="11">
        <v>549</v>
      </c>
      <c r="N24" s="11">
        <v>571</v>
      </c>
      <c r="O24" s="11">
        <v>650</v>
      </c>
      <c r="P24" s="11">
        <v>617</v>
      </c>
      <c r="Q24" s="11">
        <v>703</v>
      </c>
    </row>
    <row r="25" spans="2:19" s="33" customFormat="1" x14ac:dyDescent="0.2">
      <c r="B25" s="33" t="s">
        <v>6296</v>
      </c>
      <c r="C25" s="33" t="s">
        <v>6332</v>
      </c>
      <c r="D25" s="33" t="s">
        <v>6325</v>
      </c>
      <c r="I25" s="33">
        <f>+Q25*4</f>
        <v>2936</v>
      </c>
      <c r="J25" s="33">
        <f>SUM(N25:Q25)</f>
        <v>2442</v>
      </c>
      <c r="L25" s="11">
        <f t="shared" ref="L25:Q25" si="8">+L31+L34</f>
        <v>116</v>
      </c>
      <c r="M25" s="11">
        <f t="shared" si="8"/>
        <v>261</v>
      </c>
      <c r="N25" s="11">
        <f t="shared" si="8"/>
        <v>488</v>
      </c>
      <c r="O25" s="11">
        <f t="shared" si="8"/>
        <v>578</v>
      </c>
      <c r="P25" s="11">
        <f t="shared" si="8"/>
        <v>642</v>
      </c>
      <c r="Q25" s="11">
        <f t="shared" si="8"/>
        <v>734</v>
      </c>
      <c r="R25" s="11"/>
      <c r="S25" s="11"/>
    </row>
    <row r="26" spans="2:19" x14ac:dyDescent="0.2">
      <c r="B26" s="33" t="s">
        <v>6322</v>
      </c>
      <c r="C26" t="s">
        <v>6323</v>
      </c>
      <c r="D26" s="33" t="s">
        <v>30</v>
      </c>
      <c r="I26" s="33">
        <f t="shared" si="1"/>
        <v>2522</v>
      </c>
      <c r="J26" s="33">
        <f>SUM(N26:Q26)</f>
        <v>2411.6999999999998</v>
      </c>
      <c r="L26" s="11">
        <v>538.29999999999995</v>
      </c>
      <c r="M26" s="11">
        <v>567.9</v>
      </c>
      <c r="N26" s="11">
        <v>566.1</v>
      </c>
      <c r="O26" s="11">
        <v>638.4</v>
      </c>
      <c r="P26" s="11">
        <v>576.70000000000005</v>
      </c>
      <c r="Q26" s="11">
        <v>630.5</v>
      </c>
    </row>
    <row r="27" spans="2:19" s="33" customFormat="1" x14ac:dyDescent="0.2">
      <c r="B27" s="33" t="s">
        <v>6280</v>
      </c>
      <c r="C27" s="33" t="s">
        <v>6338</v>
      </c>
      <c r="D27" s="33" t="s">
        <v>19</v>
      </c>
      <c r="I27" s="33">
        <f t="shared" si="1"/>
        <v>2404</v>
      </c>
      <c r="J27" s="33">
        <f t="shared" si="2"/>
        <v>2288</v>
      </c>
      <c r="L27" s="11">
        <v>556</v>
      </c>
      <c r="M27" s="11">
        <v>546</v>
      </c>
      <c r="N27" s="11">
        <v>548</v>
      </c>
      <c r="O27" s="11">
        <v>581</v>
      </c>
      <c r="P27" s="11">
        <v>558</v>
      </c>
      <c r="Q27" s="11">
        <v>601</v>
      </c>
      <c r="R27" s="11"/>
      <c r="S27" s="11"/>
    </row>
    <row r="28" spans="2:19" x14ac:dyDescent="0.2">
      <c r="B28" s="33" t="s">
        <v>6314</v>
      </c>
      <c r="C28" t="s">
        <v>6326</v>
      </c>
      <c r="D28" s="33" t="s">
        <v>19</v>
      </c>
      <c r="F28" t="s">
        <v>6324</v>
      </c>
      <c r="I28" s="33">
        <f t="shared" si="1"/>
        <v>2376</v>
      </c>
      <c r="J28" s="33">
        <f>SUM(N28:Q28)</f>
        <v>2116</v>
      </c>
      <c r="L28" s="11">
        <v>441</v>
      </c>
      <c r="M28" s="11">
        <v>472</v>
      </c>
      <c r="N28" s="11">
        <v>461</v>
      </c>
      <c r="O28" s="11">
        <v>494</v>
      </c>
      <c r="P28" s="11">
        <v>567</v>
      </c>
      <c r="Q28" s="11">
        <v>594</v>
      </c>
    </row>
    <row r="29" spans="2:19" s="33" customFormat="1" x14ac:dyDescent="0.2">
      <c r="B29" s="33" t="s">
        <v>6291</v>
      </c>
      <c r="C29" s="33" t="s">
        <v>6333</v>
      </c>
      <c r="D29" s="33" t="s">
        <v>25</v>
      </c>
      <c r="I29" s="33">
        <f t="shared" si="1"/>
        <v>1989.6</v>
      </c>
      <c r="J29" s="33">
        <f t="shared" si="2"/>
        <v>1934.8000000000002</v>
      </c>
      <c r="L29" s="11">
        <v>462.6</v>
      </c>
      <c r="M29" s="11">
        <v>463.1</v>
      </c>
      <c r="N29" s="11">
        <v>479.7</v>
      </c>
      <c r="O29" s="11">
        <v>480.7</v>
      </c>
      <c r="P29" s="11">
        <v>477</v>
      </c>
      <c r="Q29" s="11">
        <v>497.4</v>
      </c>
      <c r="R29" s="11"/>
      <c r="S29" s="11"/>
    </row>
    <row r="30" spans="2:19" s="33" customFormat="1" x14ac:dyDescent="0.2">
      <c r="B30" s="33" t="s">
        <v>6274</v>
      </c>
      <c r="D30" s="33" t="s">
        <v>91</v>
      </c>
      <c r="I30" s="33">
        <f t="shared" si="1"/>
        <v>2070.8000000000002</v>
      </c>
      <c r="J30" s="33">
        <f>SUM(N30:Q30)</f>
        <v>1907.5</v>
      </c>
      <c r="L30" s="11">
        <v>416.8</v>
      </c>
      <c r="M30" s="11">
        <v>424.8</v>
      </c>
      <c r="N30" s="11">
        <v>427.3</v>
      </c>
      <c r="O30" s="11">
        <v>453.3</v>
      </c>
      <c r="P30" s="11">
        <v>509.2</v>
      </c>
      <c r="Q30" s="11">
        <v>517.70000000000005</v>
      </c>
      <c r="R30" s="11"/>
      <c r="S30" s="11"/>
    </row>
    <row r="31" spans="2:19" s="33" customFormat="1" x14ac:dyDescent="0.2">
      <c r="B31" s="33" t="s">
        <v>6296</v>
      </c>
      <c r="C31" s="33" t="s">
        <v>6332</v>
      </c>
      <c r="D31" s="33" t="s">
        <v>96</v>
      </c>
      <c r="I31" s="33">
        <f t="shared" si="1"/>
        <v>1756</v>
      </c>
      <c r="J31" s="33">
        <f t="shared" si="2"/>
        <v>1467</v>
      </c>
      <c r="L31" s="11">
        <v>0</v>
      </c>
      <c r="M31" s="11">
        <v>107</v>
      </c>
      <c r="N31" s="11">
        <v>304</v>
      </c>
      <c r="O31" s="11">
        <v>343</v>
      </c>
      <c r="P31" s="11">
        <v>381</v>
      </c>
      <c r="Q31" s="11">
        <v>439</v>
      </c>
      <c r="R31" s="11"/>
      <c r="S31" s="11"/>
    </row>
    <row r="32" spans="2:19" x14ac:dyDescent="0.2">
      <c r="B32" s="33" t="s">
        <v>6317</v>
      </c>
      <c r="D32" s="33" t="s">
        <v>6316</v>
      </c>
      <c r="F32" t="s">
        <v>6315</v>
      </c>
      <c r="I32" s="33">
        <f t="shared" si="1"/>
        <v>1672</v>
      </c>
      <c r="J32" s="33">
        <f>SUM(N32:Q32)</f>
        <v>1464</v>
      </c>
      <c r="L32" s="11">
        <v>253</v>
      </c>
      <c r="M32" s="11">
        <v>301</v>
      </c>
      <c r="N32" s="11">
        <v>320</v>
      </c>
      <c r="O32" s="11">
        <v>354</v>
      </c>
      <c r="P32" s="11">
        <v>372</v>
      </c>
      <c r="Q32" s="11">
        <v>418</v>
      </c>
    </row>
    <row r="33" spans="2:19" x14ac:dyDescent="0.2">
      <c r="B33" s="33" t="s">
        <v>6336</v>
      </c>
      <c r="D33" s="33" t="s">
        <v>23</v>
      </c>
      <c r="E33" t="s">
        <v>6337</v>
      </c>
      <c r="I33" s="33">
        <f t="shared" ref="I33" si="9">+Q33*4</f>
        <v>1636</v>
      </c>
      <c r="J33" s="33">
        <f t="shared" ref="J33" si="10">SUM(N33:Q33)</f>
        <v>1237</v>
      </c>
      <c r="L33" s="11">
        <v>112</v>
      </c>
      <c r="M33" s="11">
        <v>149</v>
      </c>
      <c r="N33" s="11">
        <v>211</v>
      </c>
      <c r="O33" s="34">
        <v>289</v>
      </c>
      <c r="P33" s="11">
        <v>328</v>
      </c>
      <c r="Q33" s="11">
        <v>409</v>
      </c>
    </row>
    <row r="34" spans="2:19" x14ac:dyDescent="0.2">
      <c r="B34" s="33" t="s">
        <v>6296</v>
      </c>
      <c r="C34" t="s">
        <v>6332</v>
      </c>
      <c r="D34" s="33" t="s">
        <v>19</v>
      </c>
      <c r="I34" s="33">
        <f t="shared" ref="I34" si="11">+Q34*4</f>
        <v>1180</v>
      </c>
      <c r="J34" s="33">
        <f t="shared" ref="J34" si="12">SUM(N34:Q34)</f>
        <v>975</v>
      </c>
      <c r="L34" s="11">
        <v>116</v>
      </c>
      <c r="M34" s="11">
        <v>154</v>
      </c>
      <c r="N34" s="11">
        <v>184</v>
      </c>
      <c r="O34" s="11">
        <v>235</v>
      </c>
      <c r="P34" s="11">
        <v>261</v>
      </c>
      <c r="Q34" s="11">
        <v>295</v>
      </c>
    </row>
    <row r="35" spans="2:19" s="33" customFormat="1" x14ac:dyDescent="0.2">
      <c r="B35" s="33" t="s">
        <v>6275</v>
      </c>
      <c r="D35" s="33" t="s">
        <v>91</v>
      </c>
      <c r="I35" s="33">
        <f t="shared" si="1"/>
        <v>692</v>
      </c>
      <c r="J35" s="33">
        <f t="shared" si="2"/>
        <v>668</v>
      </c>
      <c r="L35" s="11">
        <v>148.1</v>
      </c>
      <c r="M35" s="11">
        <v>138.80000000000001</v>
      </c>
      <c r="N35" s="11">
        <v>187.5</v>
      </c>
      <c r="O35" s="11">
        <v>143.30000000000001</v>
      </c>
      <c r="P35" s="11">
        <v>164.2</v>
      </c>
      <c r="Q35" s="11">
        <v>173</v>
      </c>
      <c r="R35" s="11"/>
      <c r="S35" s="11"/>
    </row>
  </sheetData>
  <hyperlinks>
    <hyperlink ref="A1" location="Pharma!A1" display="Main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workbookViewId="0">
      <selection activeCell="C21" sqref="C21"/>
    </sheetView>
  </sheetViews>
  <sheetFormatPr defaultRowHeight="12.75" x14ac:dyDescent="0.2"/>
  <sheetData>
    <row r="3" spans="2:3" x14ac:dyDescent="0.2">
      <c r="B3" t="s">
        <v>319</v>
      </c>
      <c r="C3" t="s">
        <v>320</v>
      </c>
    </row>
    <row r="4" spans="2:3" x14ac:dyDescent="0.2">
      <c r="B4" t="s">
        <v>6210</v>
      </c>
      <c r="C4" t="s">
        <v>6146</v>
      </c>
    </row>
    <row r="5" spans="2:3" x14ac:dyDescent="0.2">
      <c r="B5" t="s">
        <v>6218</v>
      </c>
      <c r="C5" t="s">
        <v>6157</v>
      </c>
    </row>
    <row r="6" spans="2:3" x14ac:dyDescent="0.2">
      <c r="B6" t="s">
        <v>6220</v>
      </c>
      <c r="C6" t="s">
        <v>6164</v>
      </c>
    </row>
    <row r="7" spans="2:3" x14ac:dyDescent="0.2">
      <c r="B7" t="s">
        <v>6221</v>
      </c>
      <c r="C7" t="s">
        <v>6162</v>
      </c>
    </row>
    <row r="8" spans="2:3" x14ac:dyDescent="0.2">
      <c r="B8" t="s">
        <v>6223</v>
      </c>
      <c r="C8" t="s">
        <v>6171</v>
      </c>
    </row>
    <row r="9" spans="2:3" x14ac:dyDescent="0.2">
      <c r="B9" t="s">
        <v>6225</v>
      </c>
      <c r="C9" t="s">
        <v>6178</v>
      </c>
    </row>
    <row r="10" spans="2:3" x14ac:dyDescent="0.2">
      <c r="B10" t="s">
        <v>6233</v>
      </c>
      <c r="C10" t="s">
        <v>6102</v>
      </c>
    </row>
    <row r="11" spans="2:3" x14ac:dyDescent="0.2">
      <c r="B11" t="s">
        <v>6234</v>
      </c>
      <c r="C11" t="s">
        <v>6097</v>
      </c>
    </row>
    <row r="12" spans="2:3" x14ac:dyDescent="0.2">
      <c r="B12" t="s">
        <v>6236</v>
      </c>
      <c r="C12" t="s">
        <v>6090</v>
      </c>
    </row>
    <row r="13" spans="2:3" x14ac:dyDescent="0.2">
      <c r="B13" t="s">
        <v>6239</v>
      </c>
      <c r="C13" t="s">
        <v>6084</v>
      </c>
    </row>
    <row r="14" spans="2:3" x14ac:dyDescent="0.2">
      <c r="B14" t="s">
        <v>6240</v>
      </c>
      <c r="C14" t="s">
        <v>6080</v>
      </c>
    </row>
    <row r="15" spans="2:3" x14ac:dyDescent="0.2">
      <c r="B15" t="s">
        <v>6242</v>
      </c>
      <c r="C15" t="s">
        <v>6076</v>
      </c>
    </row>
    <row r="16" spans="2:3" x14ac:dyDescent="0.2">
      <c r="B16" t="s">
        <v>6243</v>
      </c>
      <c r="C16" t="s">
        <v>6073</v>
      </c>
    </row>
    <row r="17" spans="2:3" x14ac:dyDescent="0.2">
      <c r="B17" t="s">
        <v>6248</v>
      </c>
      <c r="C17" t="s">
        <v>6055</v>
      </c>
    </row>
    <row r="18" spans="2:3" x14ac:dyDescent="0.2">
      <c r="B18" t="s">
        <v>6257</v>
      </c>
      <c r="C18" t="s">
        <v>6065</v>
      </c>
    </row>
    <row r="19" spans="2:3" x14ac:dyDescent="0.2">
      <c r="B19" t="s">
        <v>6263</v>
      </c>
      <c r="C19" t="s">
        <v>6043</v>
      </c>
    </row>
    <row r="20" spans="2:3" x14ac:dyDescent="0.2">
      <c r="B20" t="s">
        <v>6266</v>
      </c>
      <c r="C20" t="s">
        <v>6019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workbookViewId="0">
      <selection activeCell="B35" sqref="B35"/>
    </sheetView>
  </sheetViews>
  <sheetFormatPr defaultRowHeight="12.75" x14ac:dyDescent="0.2"/>
  <cols>
    <col min="2" max="2" width="12.85546875" bestFit="1" customWidth="1"/>
    <col min="3" max="3" width="14.140625" bestFit="1" customWidth="1"/>
  </cols>
  <sheetData>
    <row r="3" spans="2:3" x14ac:dyDescent="0.2">
      <c r="B3" t="s">
        <v>321</v>
      </c>
      <c r="C3" t="s">
        <v>322</v>
      </c>
    </row>
    <row r="4" spans="2:3" x14ac:dyDescent="0.2">
      <c r="B4" t="s">
        <v>323</v>
      </c>
      <c r="C4" t="s">
        <v>324</v>
      </c>
    </row>
    <row r="5" spans="2:3" x14ac:dyDescent="0.2">
      <c r="B5" t="s">
        <v>6212</v>
      </c>
      <c r="C5" t="s">
        <v>6123</v>
      </c>
    </row>
    <row r="6" spans="2:3" x14ac:dyDescent="0.2">
      <c r="B6" t="s">
        <v>6213</v>
      </c>
      <c r="C6" t="s">
        <v>6120</v>
      </c>
    </row>
    <row r="7" spans="2:3" x14ac:dyDescent="0.2">
      <c r="B7" t="s">
        <v>6214</v>
      </c>
      <c r="C7" t="s">
        <v>6135</v>
      </c>
    </row>
    <row r="8" spans="2:3" x14ac:dyDescent="0.2">
      <c r="B8" t="s">
        <v>6211</v>
      </c>
      <c r="C8" t="s">
        <v>6139</v>
      </c>
    </row>
    <row r="9" spans="2:3" x14ac:dyDescent="0.2">
      <c r="B9" t="s">
        <v>6215</v>
      </c>
      <c r="C9" t="s">
        <v>6141</v>
      </c>
    </row>
    <row r="10" spans="2:3" x14ac:dyDescent="0.2">
      <c r="B10" t="s">
        <v>290</v>
      </c>
      <c r="C10" t="s">
        <v>291</v>
      </c>
    </row>
    <row r="11" spans="2:3" x14ac:dyDescent="0.2">
      <c r="B11" t="s">
        <v>6216</v>
      </c>
      <c r="C11" t="s">
        <v>6143</v>
      </c>
    </row>
    <row r="12" spans="2:3" x14ac:dyDescent="0.2">
      <c r="B12" t="s">
        <v>6217</v>
      </c>
      <c r="C12" t="s">
        <v>6150</v>
      </c>
    </row>
    <row r="13" spans="2:3" x14ac:dyDescent="0.2">
      <c r="B13" t="s">
        <v>6219</v>
      </c>
      <c r="C13" t="s">
        <v>6160</v>
      </c>
    </row>
    <row r="14" spans="2:3" x14ac:dyDescent="0.2">
      <c r="B14" t="s">
        <v>6222</v>
      </c>
      <c r="C14" t="s">
        <v>6169</v>
      </c>
    </row>
    <row r="15" spans="2:3" x14ac:dyDescent="0.2">
      <c r="B15" t="s">
        <v>6224</v>
      </c>
      <c r="C15" t="s">
        <v>6174</v>
      </c>
    </row>
    <row r="16" spans="2:3" x14ac:dyDescent="0.2">
      <c r="B16" t="s">
        <v>6226</v>
      </c>
      <c r="C16" t="s">
        <v>6176</v>
      </c>
    </row>
    <row r="17" spans="2:3" x14ac:dyDescent="0.2">
      <c r="B17" t="s">
        <v>6227</v>
      </c>
      <c r="C17" t="s">
        <v>6155</v>
      </c>
    </row>
    <row r="18" spans="2:3" x14ac:dyDescent="0.2">
      <c r="B18" t="s">
        <v>6228</v>
      </c>
      <c r="C18" t="s">
        <v>6152</v>
      </c>
    </row>
    <row r="19" spans="2:3" x14ac:dyDescent="0.2">
      <c r="B19" t="s">
        <v>6229</v>
      </c>
      <c r="C19" t="s">
        <v>6112</v>
      </c>
    </row>
    <row r="20" spans="2:3" x14ac:dyDescent="0.2">
      <c r="B20" t="s">
        <v>6230</v>
      </c>
      <c r="C20" t="s">
        <v>6108</v>
      </c>
    </row>
    <row r="21" spans="2:3" x14ac:dyDescent="0.2">
      <c r="B21" t="s">
        <v>6231</v>
      </c>
      <c r="C21" t="s">
        <v>6106</v>
      </c>
    </row>
    <row r="22" spans="2:3" x14ac:dyDescent="0.2">
      <c r="B22" t="s">
        <v>6232</v>
      </c>
      <c r="C22" t="s">
        <v>6104</v>
      </c>
    </row>
    <row r="23" spans="2:3" x14ac:dyDescent="0.2">
      <c r="B23" t="s">
        <v>6235</v>
      </c>
      <c r="C23" t="s">
        <v>6094</v>
      </c>
    </row>
    <row r="24" spans="2:3" x14ac:dyDescent="0.2">
      <c r="B24" t="s">
        <v>6237</v>
      </c>
      <c r="C24" t="s">
        <v>6088</v>
      </c>
    </row>
    <row r="25" spans="2:3" x14ac:dyDescent="0.2">
      <c r="B25" t="s">
        <v>6238</v>
      </c>
      <c r="C25" t="s">
        <v>6086</v>
      </c>
    </row>
    <row r="26" spans="2:3" x14ac:dyDescent="0.2">
      <c r="B26" t="s">
        <v>6244</v>
      </c>
      <c r="C26" t="s">
        <v>6070</v>
      </c>
    </row>
    <row r="27" spans="2:3" x14ac:dyDescent="0.2">
      <c r="B27" t="s">
        <v>6247</v>
      </c>
      <c r="C27" t="s">
        <v>6059</v>
      </c>
    </row>
    <row r="28" spans="2:3" x14ac:dyDescent="0.2">
      <c r="B28" t="s">
        <v>6250</v>
      </c>
      <c r="C28" t="s">
        <v>6029</v>
      </c>
    </row>
    <row r="29" spans="2:3" x14ac:dyDescent="0.2">
      <c r="B29" t="s">
        <v>6251</v>
      </c>
      <c r="C29" t="s">
        <v>6024</v>
      </c>
    </row>
    <row r="30" spans="2:3" x14ac:dyDescent="0.2">
      <c r="B30" t="s">
        <v>6252</v>
      </c>
      <c r="C30" t="s">
        <v>6022</v>
      </c>
    </row>
    <row r="31" spans="2:3" x14ac:dyDescent="0.2">
      <c r="B31" t="s">
        <v>6258</v>
      </c>
      <c r="C31" t="s">
        <v>6063</v>
      </c>
    </row>
    <row r="32" spans="2:3" x14ac:dyDescent="0.2">
      <c r="B32" t="s">
        <v>6260</v>
      </c>
      <c r="C32" t="s">
        <v>6049</v>
      </c>
    </row>
    <row r="33" spans="2:3" x14ac:dyDescent="0.2">
      <c r="B33" t="s">
        <v>6261</v>
      </c>
      <c r="C33" t="s">
        <v>6047</v>
      </c>
    </row>
    <row r="34" spans="2:3" x14ac:dyDescent="0.2">
      <c r="B34" t="s">
        <v>6262</v>
      </c>
      <c r="C34" t="s">
        <v>6045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workbookViewId="0"/>
  </sheetViews>
  <sheetFormatPr defaultRowHeight="12.75" x14ac:dyDescent="0.2"/>
  <cols>
    <col min="1" max="1" width="5.42578125" customWidth="1"/>
    <col min="2" max="2" width="24.28515625" customWidth="1"/>
    <col min="3" max="3" width="8" customWidth="1"/>
    <col min="4" max="4" width="9.7109375" customWidth="1"/>
    <col min="12" max="12" width="15.140625" bestFit="1" customWidth="1"/>
    <col min="13" max="13" width="5.28515625" bestFit="1" customWidth="1"/>
    <col min="14" max="14" width="8" customWidth="1"/>
    <col min="16" max="16" width="10.7109375" style="6" bestFit="1" customWidth="1"/>
  </cols>
  <sheetData>
    <row r="2" spans="2:23" x14ac:dyDescent="0.2">
      <c r="C2" s="5" t="s">
        <v>49</v>
      </c>
      <c r="D2" s="5" t="s">
        <v>50</v>
      </c>
      <c r="E2" s="5" t="s">
        <v>2</v>
      </c>
      <c r="F2" s="5" t="s">
        <v>51</v>
      </c>
      <c r="G2" s="5" t="s">
        <v>51</v>
      </c>
      <c r="H2" s="5" t="s">
        <v>52</v>
      </c>
      <c r="I2" s="5" t="s">
        <v>53</v>
      </c>
      <c r="J2" s="5" t="s">
        <v>54</v>
      </c>
      <c r="K2" s="5" t="s">
        <v>55</v>
      </c>
      <c r="L2" s="5" t="s">
        <v>56</v>
      </c>
      <c r="M2" s="5" t="s">
        <v>57</v>
      </c>
      <c r="N2" s="5" t="s">
        <v>58</v>
      </c>
      <c r="O2" s="5" t="s">
        <v>59</v>
      </c>
      <c r="P2" s="6" t="s">
        <v>60</v>
      </c>
      <c r="Q2" s="7">
        <f ca="1">TODAY()+1</f>
        <v>42664</v>
      </c>
      <c r="R2" s="5"/>
    </row>
    <row r="3" spans="2:23" x14ac:dyDescent="0.2">
      <c r="C3" s="8"/>
      <c r="D3" s="9">
        <f>H3/$G$14</f>
        <v>0</v>
      </c>
      <c r="E3" s="10"/>
      <c r="F3" s="10"/>
      <c r="G3" s="11">
        <f>F3*C3</f>
        <v>0</v>
      </c>
      <c r="H3" s="11">
        <f>E3*C3</f>
        <v>0</v>
      </c>
      <c r="I3" s="11">
        <f>H3-G3</f>
        <v>0</v>
      </c>
      <c r="J3" s="9" t="e">
        <f t="shared" ref="J3" si="0">I3/ABS(G3)</f>
        <v>#DIV/0!</v>
      </c>
      <c r="K3" s="11">
        <f>ABS(H3)</f>
        <v>0</v>
      </c>
      <c r="L3" s="7">
        <v>42485</v>
      </c>
      <c r="M3" s="11">
        <f ca="1">$Q$2-L3</f>
        <v>179</v>
      </c>
      <c r="N3" s="12" t="e">
        <f t="shared" ref="N3:N5" ca="1" si="1">1*(1+J3)^(365/M3)-1</f>
        <v>#DIV/0!</v>
      </c>
      <c r="O3" s="5"/>
      <c r="P3" s="6" t="s">
        <v>61</v>
      </c>
      <c r="Q3" s="5"/>
      <c r="R3" s="5"/>
      <c r="V3" t="s">
        <v>46</v>
      </c>
    </row>
    <row r="4" spans="2:23" x14ac:dyDescent="0.2">
      <c r="C4" s="8"/>
      <c r="D4" s="9">
        <f>H4/$G$14</f>
        <v>0</v>
      </c>
      <c r="E4" s="10"/>
      <c r="F4" s="10"/>
      <c r="G4" s="11">
        <f>F4*C4</f>
        <v>0</v>
      </c>
      <c r="H4" s="11">
        <f>E4*C4</f>
        <v>0</v>
      </c>
      <c r="I4" s="11">
        <f>H4-G4</f>
        <v>0</v>
      </c>
      <c r="J4" s="9" t="e">
        <f>I4/ABS(G4)</f>
        <v>#DIV/0!</v>
      </c>
      <c r="K4" s="11">
        <f t="shared" ref="K4:K8" si="2">ABS(H4)</f>
        <v>0</v>
      </c>
      <c r="L4" s="7">
        <v>42485</v>
      </c>
      <c r="M4" s="11">
        <f t="shared" ref="M4:M8" ca="1" si="3">$Q$2-L4</f>
        <v>179</v>
      </c>
      <c r="N4" s="12" t="e">
        <f t="shared" ca="1" si="1"/>
        <v>#DIV/0!</v>
      </c>
      <c r="O4" s="5"/>
      <c r="P4" s="6" t="s">
        <v>62</v>
      </c>
      <c r="Q4" s="5"/>
      <c r="R4" s="5"/>
      <c r="V4" t="s">
        <v>45</v>
      </c>
    </row>
    <row r="5" spans="2:23" x14ac:dyDescent="0.2">
      <c r="C5" s="11"/>
      <c r="D5" s="9">
        <f>H5/$G$14</f>
        <v>0</v>
      </c>
      <c r="E5" s="10"/>
      <c r="F5" s="10"/>
      <c r="G5" s="11">
        <f>F5*C5</f>
        <v>0</v>
      </c>
      <c r="H5" s="11">
        <f>E5*C5</f>
        <v>0</v>
      </c>
      <c r="I5" s="11">
        <f>H5-G5</f>
        <v>0</v>
      </c>
      <c r="J5" s="9" t="e">
        <f>I5/ABS(G5)</f>
        <v>#DIV/0!</v>
      </c>
      <c r="K5" s="11">
        <f t="shared" si="2"/>
        <v>0</v>
      </c>
      <c r="L5" s="7">
        <v>42478</v>
      </c>
      <c r="M5" s="11">
        <f t="shared" ca="1" si="3"/>
        <v>186</v>
      </c>
      <c r="N5" s="12" t="e">
        <f t="shared" ca="1" si="1"/>
        <v>#DIV/0!</v>
      </c>
      <c r="O5" s="5"/>
      <c r="P5" s="6" t="s">
        <v>62</v>
      </c>
      <c r="Q5" s="5"/>
      <c r="R5" s="5"/>
      <c r="V5" t="s">
        <v>44</v>
      </c>
      <c r="W5">
        <v>0.97440000000000004</v>
      </c>
    </row>
    <row r="6" spans="2:23" x14ac:dyDescent="0.2">
      <c r="C6" s="8"/>
      <c r="D6" s="9">
        <f>H6/$G$14</f>
        <v>0</v>
      </c>
      <c r="E6" s="10"/>
      <c r="F6" s="10"/>
      <c r="G6" s="11">
        <f>F6*C6</f>
        <v>0</v>
      </c>
      <c r="H6" s="11">
        <f>E6*C6</f>
        <v>0</v>
      </c>
      <c r="I6" s="11">
        <f t="shared" ref="I6" si="4">H6-G6</f>
        <v>0</v>
      </c>
      <c r="J6" s="9" t="e">
        <f>I6/ABS(G6)</f>
        <v>#DIV/0!</v>
      </c>
      <c r="K6" s="11">
        <f>ABS(H6)</f>
        <v>0</v>
      </c>
      <c r="L6" s="7">
        <v>42489</v>
      </c>
      <c r="M6" s="11">
        <f ca="1">$Q$2-L6</f>
        <v>175</v>
      </c>
      <c r="N6" s="12" t="e">
        <f ca="1">1*(1+J6)^(365/M6)-1</f>
        <v>#DIV/0!</v>
      </c>
      <c r="O6" s="5"/>
      <c r="P6" s="6" t="s">
        <v>61</v>
      </c>
      <c r="R6" s="5"/>
      <c r="V6" t="s">
        <v>47</v>
      </c>
    </row>
    <row r="7" spans="2:23" x14ac:dyDescent="0.2">
      <c r="C7" s="8"/>
      <c r="D7" s="9">
        <f t="shared" ref="D7:D8" si="5">H7/$G$14</f>
        <v>0</v>
      </c>
      <c r="E7" s="10"/>
      <c r="F7" s="10"/>
      <c r="G7" s="11">
        <f>F7*C7</f>
        <v>0</v>
      </c>
      <c r="H7" s="11">
        <f>E7*C7</f>
        <v>0</v>
      </c>
      <c r="I7" s="11">
        <f>H7-G7</f>
        <v>0</v>
      </c>
      <c r="J7" s="9" t="e">
        <f>I7/ABS(G7)</f>
        <v>#DIV/0!</v>
      </c>
      <c r="K7" s="11">
        <f t="shared" si="2"/>
        <v>0</v>
      </c>
      <c r="L7" s="7">
        <v>42485</v>
      </c>
      <c r="M7" s="11">
        <f t="shared" ca="1" si="3"/>
        <v>179</v>
      </c>
      <c r="N7" s="12" t="e">
        <f ca="1">1*(1+J7)^(365/M7)-1</f>
        <v>#DIV/0!</v>
      </c>
      <c r="O7" s="5"/>
      <c r="P7" s="6" t="s">
        <v>61</v>
      </c>
      <c r="R7" s="5"/>
    </row>
    <row r="8" spans="2:23" x14ac:dyDescent="0.2">
      <c r="C8" s="8"/>
      <c r="D8" s="9">
        <f t="shared" si="5"/>
        <v>0</v>
      </c>
      <c r="E8" s="10"/>
      <c r="F8" s="10"/>
      <c r="G8" s="11">
        <f t="shared" ref="G8" si="6">F8*C8</f>
        <v>0</v>
      </c>
      <c r="H8" s="11">
        <f t="shared" ref="H8" si="7">E8*C8</f>
        <v>0</v>
      </c>
      <c r="I8" s="11">
        <f>H8-G8</f>
        <v>0</v>
      </c>
      <c r="J8" s="9" t="e">
        <f>I8/ABS(G8)</f>
        <v>#DIV/0!</v>
      </c>
      <c r="K8" s="11">
        <f t="shared" si="2"/>
        <v>0</v>
      </c>
      <c r="L8" s="7">
        <v>42488</v>
      </c>
      <c r="M8" s="11">
        <f t="shared" ca="1" si="3"/>
        <v>176</v>
      </c>
      <c r="N8" s="12" t="e">
        <f t="shared" ref="N8" ca="1" si="8">1*(1+J8)^(365/M8)-1</f>
        <v>#DIV/0!</v>
      </c>
      <c r="O8" s="5"/>
      <c r="P8" s="6" t="s">
        <v>61</v>
      </c>
      <c r="R8" s="5"/>
    </row>
    <row r="9" spans="2:23" x14ac:dyDescent="0.2">
      <c r="C9" s="13"/>
      <c r="D9" s="9"/>
      <c r="E9" s="10"/>
      <c r="F9" s="10"/>
      <c r="G9" s="11"/>
      <c r="H9" s="11"/>
      <c r="I9" s="14">
        <f>SUM(I3:I8)</f>
        <v>0</v>
      </c>
      <c r="J9" s="11"/>
      <c r="K9" s="5"/>
      <c r="L9" s="5"/>
      <c r="M9" s="5"/>
      <c r="N9" s="5"/>
      <c r="O9" s="5"/>
      <c r="R9" s="5"/>
    </row>
    <row r="10" spans="2:23" x14ac:dyDescent="0.2">
      <c r="B10" s="15" t="s">
        <v>63</v>
      </c>
      <c r="C10" s="16"/>
      <c r="D10" s="17"/>
      <c r="E10" s="18"/>
      <c r="F10" s="18"/>
      <c r="G10" s="19">
        <f>G14/G11-1</f>
        <v>0</v>
      </c>
      <c r="H10" s="11"/>
      <c r="I10" s="11"/>
      <c r="J10" s="11"/>
      <c r="K10" s="20">
        <f>K11/G14</f>
        <v>0</v>
      </c>
      <c r="L10" s="21" t="s">
        <v>64</v>
      </c>
      <c r="M10" s="21"/>
      <c r="N10" s="5"/>
      <c r="O10" s="5"/>
      <c r="R10" s="5"/>
    </row>
    <row r="11" spans="2:23" x14ac:dyDescent="0.2">
      <c r="B11" t="s">
        <v>65</v>
      </c>
      <c r="C11" s="5"/>
      <c r="D11" s="5"/>
      <c r="E11" s="5"/>
      <c r="F11" s="5"/>
      <c r="G11" s="11">
        <v>1000000</v>
      </c>
      <c r="H11" s="11"/>
      <c r="I11" s="5"/>
      <c r="J11" s="5"/>
      <c r="K11" s="11">
        <f>SUM(K3:K8)</f>
        <v>0</v>
      </c>
      <c r="L11" s="6" t="s">
        <v>64</v>
      </c>
      <c r="M11" s="6"/>
      <c r="N11" s="5"/>
      <c r="O11" s="5"/>
      <c r="R11" s="5"/>
    </row>
    <row r="12" spans="2:23" x14ac:dyDescent="0.2">
      <c r="B12" t="s">
        <v>66</v>
      </c>
      <c r="C12" s="5"/>
      <c r="D12" s="5"/>
      <c r="E12" s="5"/>
      <c r="F12" s="5"/>
      <c r="G12" s="11">
        <f>+I9</f>
        <v>0</v>
      </c>
      <c r="H12" s="5"/>
      <c r="I12" s="5"/>
      <c r="J12" s="5"/>
      <c r="K12" s="22">
        <f>K13/G14</f>
        <v>0</v>
      </c>
      <c r="L12" s="21" t="s">
        <v>67</v>
      </c>
      <c r="M12" s="21"/>
      <c r="N12" s="5"/>
      <c r="O12" s="5"/>
      <c r="Q12" s="5"/>
      <c r="R12" s="5"/>
    </row>
    <row r="13" spans="2:23" x14ac:dyDescent="0.2">
      <c r="B13" t="s">
        <v>68</v>
      </c>
      <c r="C13" s="5"/>
      <c r="D13" s="5"/>
      <c r="E13" s="5"/>
      <c r="F13" s="5"/>
      <c r="G13" s="5">
        <v>0</v>
      </c>
      <c r="H13" s="5"/>
      <c r="I13" s="5"/>
      <c r="J13" s="5"/>
      <c r="K13" s="11">
        <f>SUM(H3:H8)</f>
        <v>0</v>
      </c>
      <c r="L13" s="6" t="s">
        <v>67</v>
      </c>
      <c r="M13" s="6"/>
      <c r="N13" s="5"/>
      <c r="O13" s="5"/>
      <c r="Q13" s="5"/>
      <c r="R13" s="5"/>
    </row>
    <row r="14" spans="2:23" x14ac:dyDescent="0.2">
      <c r="B14" t="s">
        <v>69</v>
      </c>
      <c r="C14" s="5"/>
      <c r="D14" s="5"/>
      <c r="E14" s="5"/>
      <c r="F14" s="5"/>
      <c r="G14" s="11">
        <f>SUM(G11:G13)</f>
        <v>1000000</v>
      </c>
      <c r="H14" s="5"/>
      <c r="I14" s="5"/>
      <c r="J14" s="5"/>
      <c r="K14" s="5"/>
      <c r="L14" s="5"/>
      <c r="M14" s="5"/>
      <c r="N14" s="5"/>
      <c r="O14" s="5"/>
      <c r="Q14" s="5"/>
      <c r="R14" s="5"/>
    </row>
    <row r="15" spans="2:23" x14ac:dyDescent="0.2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</row>
    <row r="17" spans="2:17" x14ac:dyDescent="0.2">
      <c r="B17" s="23" t="s">
        <v>70</v>
      </c>
      <c r="C17" s="5"/>
      <c r="P17" s="24" t="s">
        <v>71</v>
      </c>
      <c r="Q17" s="5"/>
    </row>
    <row r="18" spans="2:17" x14ac:dyDescent="0.2">
      <c r="B18" t="s">
        <v>72</v>
      </c>
      <c r="C18" t="s">
        <v>73</v>
      </c>
      <c r="P18" s="6" t="s">
        <v>46</v>
      </c>
      <c r="Q18" s="5">
        <v>111.44</v>
      </c>
    </row>
    <row r="19" spans="2:17" x14ac:dyDescent="0.2">
      <c r="B19" t="s">
        <v>74</v>
      </c>
      <c r="C19" t="s">
        <v>75</v>
      </c>
      <c r="P19" s="6" t="s">
        <v>45</v>
      </c>
      <c r="Q19" s="5">
        <v>1.1299999999999999</v>
      </c>
    </row>
    <row r="20" spans="2:17" x14ac:dyDescent="0.2">
      <c r="B20" t="s">
        <v>76</v>
      </c>
      <c r="C20" t="s">
        <v>77</v>
      </c>
      <c r="P20" s="6" t="s">
        <v>47</v>
      </c>
      <c r="Q20" s="5">
        <v>1.46</v>
      </c>
    </row>
    <row r="21" spans="2:17" x14ac:dyDescent="0.2">
      <c r="B21" t="s">
        <v>76</v>
      </c>
      <c r="C21" t="s">
        <v>78</v>
      </c>
      <c r="P21" s="6" t="s">
        <v>79</v>
      </c>
      <c r="Q21" s="10">
        <v>1148</v>
      </c>
    </row>
    <row r="22" spans="2:17" x14ac:dyDescent="0.2">
      <c r="P22" s="6" t="s">
        <v>44</v>
      </c>
      <c r="Q22" s="5">
        <v>0.97440000000000004</v>
      </c>
    </row>
    <row r="23" spans="2:17" x14ac:dyDescent="0.2">
      <c r="P23" s="6" t="s">
        <v>127</v>
      </c>
      <c r="Q23" s="5">
        <v>0.77</v>
      </c>
    </row>
    <row r="24" spans="2:17" x14ac:dyDescent="0.2">
      <c r="B24" s="23" t="s">
        <v>80</v>
      </c>
      <c r="P24" s="6" t="s">
        <v>151</v>
      </c>
      <c r="Q24" s="5">
        <v>7.77</v>
      </c>
    </row>
    <row r="25" spans="2:17" x14ac:dyDescent="0.2">
      <c r="B25" t="s">
        <v>81</v>
      </c>
      <c r="C25" t="s">
        <v>82</v>
      </c>
      <c r="P25" s="6" t="s">
        <v>154</v>
      </c>
      <c r="Q25" s="5">
        <v>6.64</v>
      </c>
    </row>
    <row r="26" spans="2:17" x14ac:dyDescent="0.2">
      <c r="B26" t="s">
        <v>83</v>
      </c>
      <c r="C26" t="s">
        <v>84</v>
      </c>
    </row>
    <row r="27" spans="2:17" x14ac:dyDescent="0.2">
      <c r="B27" t="s">
        <v>85</v>
      </c>
      <c r="C27" t="s">
        <v>86</v>
      </c>
    </row>
    <row r="28" spans="2:17" x14ac:dyDescent="0.2">
      <c r="B28" t="s">
        <v>85</v>
      </c>
      <c r="C28" t="s">
        <v>87</v>
      </c>
    </row>
    <row r="29" spans="2:17" x14ac:dyDescent="0.2">
      <c r="B29" t="s">
        <v>85</v>
      </c>
      <c r="C29" t="s">
        <v>88</v>
      </c>
    </row>
    <row r="36" spans="2:8" x14ac:dyDescent="0.2">
      <c r="B36" s="23" t="s">
        <v>89</v>
      </c>
    </row>
    <row r="37" spans="2:8" x14ac:dyDescent="0.2">
      <c r="F37" s="25"/>
      <c r="G37" s="26"/>
      <c r="H37" s="26"/>
    </row>
    <row r="38" spans="2:8" x14ac:dyDescent="0.2">
      <c r="G38" s="26"/>
    </row>
    <row r="39" spans="2:8" x14ac:dyDescent="0.2">
      <c r="G39" s="26"/>
    </row>
    <row r="40" spans="2:8" x14ac:dyDescent="0.2">
      <c r="G40" s="26"/>
    </row>
    <row r="41" spans="2:8" x14ac:dyDescent="0.2">
      <c r="G41" s="26"/>
    </row>
    <row r="42" spans="2:8" x14ac:dyDescent="0.2">
      <c r="G4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Pharma</vt:lpstr>
      <vt:lpstr>Currencies</vt:lpstr>
      <vt:lpstr>Acquisitions</vt:lpstr>
      <vt:lpstr>Screen</vt:lpstr>
      <vt:lpstr>Drugs</vt:lpstr>
      <vt:lpstr>Services</vt:lpstr>
      <vt:lpstr>Devices+LS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2016-05-10T19:08:14Z</dcterms:created>
  <dcterms:modified xsi:type="dcterms:W3CDTF">2016-10-20T07:53:55Z</dcterms:modified>
</cp:coreProperties>
</file>