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6925"/>
  <workbookPr defaultThemeVersion="164011"/>
  <mc:AlternateContent xmlns:mc="http://schemas.openxmlformats.org/markup-compatibility/2006">
    <mc:Choice Requires="x15">
      <x15ac:absPath xmlns:x15ac="http://schemas.microsoft.com/office/spreadsheetml/2010/11/ac" url="C:\Users\Martin\Desktop\Investing Class\"/>
    </mc:Choice>
  </mc:AlternateContent>
  <bookViews>
    <workbookView xWindow="0" yWindow="0" windowWidth="19665" windowHeight="12000"/>
  </bookViews>
  <sheets>
    <sheet name="Main" sheetId="1" r:id="rId1"/>
    <sheet name="vepoloxamer" sheetId="2" r:id="rId2"/>
    <sheet name="poloxamer" sheetId="3" r:id="rId3"/>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15" i="2" l="1"/>
  <c r="J20" i="2"/>
  <c r="E17" i="2"/>
  <c r="F21" i="2"/>
  <c r="D22" i="2"/>
  <c r="E22" i="2" s="1"/>
  <c r="J3" i="1"/>
  <c r="I5" i="2"/>
  <c r="J6" i="1" l="1"/>
  <c r="J5" i="1"/>
  <c r="J4" i="1"/>
  <c r="J7" i="1" s="1"/>
</calcChain>
</file>

<file path=xl/sharedStrings.xml><?xml version="1.0" encoding="utf-8"?>
<sst xmlns="http://schemas.openxmlformats.org/spreadsheetml/2006/main" count="77" uniqueCount="70">
  <si>
    <t>Price</t>
  </si>
  <si>
    <t>Shares</t>
  </si>
  <si>
    <t>MC</t>
  </si>
  <si>
    <t>Cash</t>
  </si>
  <si>
    <t>Debt</t>
  </si>
  <si>
    <t>EV</t>
  </si>
  <si>
    <t>Q116</t>
  </si>
  <si>
    <t>90m warrants</t>
  </si>
  <si>
    <t>Name</t>
  </si>
  <si>
    <t>Indication</t>
  </si>
  <si>
    <t>Phase</t>
  </si>
  <si>
    <t>SCD</t>
  </si>
  <si>
    <t>III</t>
  </si>
  <si>
    <t>Main</t>
  </si>
  <si>
    <t>Brand Name</t>
  </si>
  <si>
    <t>Generic Name</t>
  </si>
  <si>
    <t>vepoloxamer</t>
  </si>
  <si>
    <t>Sickle Cell</t>
  </si>
  <si>
    <t>Clinical Trials</t>
  </si>
  <si>
    <t>Phase III n=388 VOC</t>
  </si>
  <si>
    <t>Purified poloxamer 188 for treatment of acute vaso-occlusive crisis of sickle cell disease: A randomized controlled trial. JAMA. 2001 Nov 7;286(17):2099-106</t>
  </si>
  <si>
    <t>IP</t>
  </si>
  <si>
    <t>14/793,670 - Martin Emanuele</t>
  </si>
  <si>
    <t>AIR001</t>
  </si>
  <si>
    <t xml:space="preserve">  They are triblock copolymers.</t>
  </si>
  <si>
    <t>Molecule</t>
  </si>
  <si>
    <t>Poloxamer 188, 80% polyoxyethylene, 1800g/mol</t>
  </si>
  <si>
    <t>Polyoxyethylene</t>
  </si>
  <si>
    <t>Polyoxypropylene</t>
  </si>
  <si>
    <t>23mer</t>
  </si>
  <si>
    <t>5mer</t>
  </si>
  <si>
    <t xml:space="preserve">  Surfactant properties arise from amphiphilicity</t>
  </si>
  <si>
    <t>Poloxamers were patented in 1973 by Schmolka. Papers refer to poloxamers as early as 1957.</t>
  </si>
  <si>
    <t>Poloxamer 188 improves neurologic outcome after hypothermic circulatory arrest. J Thorac Cardiovasc Surg. 1992 Jun;103(6):1143-6.</t>
  </si>
  <si>
    <t>Effects of poloxamer 188 in a rabbit model of hemorrhagic shock. Ann Clin Lab Sci. 1994 Jul-Aug;24(4):302-11.</t>
  </si>
  <si>
    <t>Inhibition of red blood cell-induced platelet aggregation in whole blood by a nonionic surfactant, poloxamer 188 (RheothRx injection). Thromb Res. 1995 Sep 15;79(5-6):437-50.</t>
  </si>
  <si>
    <t>Randomized, controlled trial of RheothRx (poloxamer 188) in patients with suspected acute myocardial infarction. RheothRx in Myocardial Infarction Study Group. Am Heart J. 1998 May;135(5 Pt 1):797-804.</t>
  </si>
  <si>
    <t>Beneficial Effects of RheothRx Injection in Patients Receiving Thrombolytic Therapy for Acute Myocardial Infarction. Circulation 1996;94:298-307.</t>
  </si>
  <si>
    <t>http://www.bloodjournal.org/content/bloodjournal/90/5/2041.full.pdf?sso-checked=true</t>
  </si>
  <si>
    <t>16% reduction in (67h vs 80h) duration of painful episodes. p=0.182.</t>
  </si>
  <si>
    <t>Median morphine units 57mg vs 159mg, p=0.2</t>
  </si>
  <si>
    <t>5d of hospitalization vs 6d for placebo, p=0.258.</t>
  </si>
  <si>
    <t>300mg/kg 60-minute loading dose followed by 47 hours of 30mg/kg/h. Total dose 128g!!!!</t>
  </si>
  <si>
    <t>Baseline imbalance in severity favoring drug.</t>
  </si>
  <si>
    <t>Phase I PK Pharmacokinetics of rheothrx injection in healthy male volunteers. Jewell et al. 1997</t>
  </si>
  <si>
    <t>1995: CytRx/GW partnership terminated.</t>
  </si>
  <si>
    <t>MST-188, CRL-5861, RheothRx</t>
  </si>
  <si>
    <t xml:space="preserve"> ATLANTA, April 30 1997 /PRNewswire/ -- CytRx Corporation (Nasdaq:   CYTR) today
 announced that it has begun a new study to evaluate CRL-5861, the purified
 form of RheothRx (poloxamer 188) in sickle cell patients suffering acute vaso-
 occlusive crises.
     "This is the first step of a comprehensive program to confirm CRL-5861 is
 an effective treatment for vascular complications associated with Sickle Cell
 Disease," commented Dr. Martin Emanuele, CytRx's Vice President of Preclinical
 Research and Development.  This initial study is a small trial involving three
 centers that will enroll up to 30 patients.  It is designed to select the
 optimal dose that will be utilized in the pivotal vaso-occlusive crisis
 efficacy trial which is planned to begin by year end.  "We have an aggressive
 plan which calls for three human clinical trials to begin over the next nine
 months," said Dr. Emanuele.
     Initiation of these studies represents the restart of the clinical
 development of RheothRx.  A previous phase II study in vaso-occlusive crisis
 patients showed RheothRx resulted in significant reductions in crisis
 duration, pain intensity, need for analgesics and length of hospitalization.
     CytRx will focus the development of CRL-5861 on sickle cell disease due to
 its compelling medical need, lower development risk, and excellent business
 opportunity.  Furthermore, pending the outcome of the sickle cell trials, the
 company plans to initiate clinical development of this promising new agent in
 a variety of vascular occlusive disorders.
     CytRx Corporation's business strategy is to build shareholder value
 through the development and commercialization of high value human therapeutic
 products and the successful development and rollout of its promising
 subsidiary companies.  CytRx's Vaxcel subsidiary is developing Optivax(R) to
 improve the effectiveness of vaccines.  VetLife, Inc. markets and distributes
 products to enhance food animal growth and Proceutics, Inc. provides high
 quality preclinical development services to the pharmaceutical industry.</t>
  </si>
  <si>
    <t>Phase II n=50 VOC Blood 1997, Adams-Graves et al.</t>
  </si>
  <si>
    <t>Phase III "CORE" n=3000 AMI</t>
  </si>
  <si>
    <t>Primary endpoint failed</t>
  </si>
  <si>
    <t>A Nonionic Surfactant and Blood Viscosity. Arch Surg 1973</t>
  </si>
  <si>
    <t>Pharmacokinetics of a novel surface-active agent, purified poloxamer 188, in rat, rabbit, dog and man. Grindel et al. Biopharmaceutics &amp; Drug Disposition 2002;23</t>
  </si>
  <si>
    <t>133h vs. 141h, p=0.04 (wilcoxon rank sum test).</t>
  </si>
  <si>
    <t xml:space="preserve">  Note baseline imbalance where drug patients were significantly later in their crisis than placebo.</t>
  </si>
  <si>
    <t>Phase III EPIC</t>
  </si>
  <si>
    <t>Primary Outcome Measures: Reduction of the duration of vaso occlusive crisis (VOC) in subjects with sickle cell disease. [ Time Frame: Study participants will be followed for the duration of hospital stay, an expected average of 4 days ] [ Designated as safety issue: No ]</t>
  </si>
  <si>
    <t>July/August/September 2016: Results from EPIC.</t>
  </si>
  <si>
    <t>Drug</t>
  </si>
  <si>
    <t>Placebo</t>
  </si>
  <si>
    <t>Adventrx merger.</t>
  </si>
  <si>
    <t>Hospital Stay 149h vs. 153h. P=0.71</t>
  </si>
  <si>
    <t>ITT</t>
  </si>
  <si>
    <t>SubgroupA</t>
  </si>
  <si>
    <t>SubgroupB</t>
  </si>
  <si>
    <t>SubgroupC</t>
  </si>
  <si>
    <t>SubgroupD</t>
  </si>
  <si>
    <t>SubgroupE</t>
  </si>
  <si>
    <t>SubgroupF</t>
  </si>
  <si>
    <t>True SubgroupB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</si>
</sst>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0"/>
      <color theme="1"/>
      <name val="Arial"/>
      <family val="2"/>
    </font>
    <font>
      <u/>
      <sz val="10"/>
      <color theme="10"/>
      <name val="Arial"/>
      <family val="2"/>
    </font>
    <font>
      <b/>
      <u/>
      <sz val="10"/>
      <color theme="1"/>
      <name val="Arial"/>
      <family val="2"/>
    </font>
    <font>
      <b/>
      <sz val="10"/>
      <color theme="1"/>
      <name val="Arial"/>
      <family val="2"/>
    </font>
  </fonts>
  <fills count="2">
    <fill>
      <patternFill patternType="none"/>
    </fill>
    <fill>
      <patternFill patternType="gray125"/>
    </fill>
  </fills>
  <borders count="9">
    <border>
      <left/>
      <right/>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1" fillId="0" borderId="0" applyNumberFormat="0" applyFill="0" applyBorder="0" applyAlignment="0" applyProtection="0"/>
  </cellStyleXfs>
  <cellXfs count="20">
    <xf numFmtId="0" fontId="0" fillId="0" borderId="0" xfId="0"/>
    <xf numFmtId="4" fontId="0" fillId="0" borderId="0" xfId="0" applyNumberFormat="1"/>
    <xf numFmtId="3" fontId="0" fillId="0" borderId="0" xfId="0" applyNumberFormat="1"/>
    <xf numFmtId="0" fontId="0" fillId="0" borderId="0" xfId="0" applyAlignment="1">
      <alignment horizontal="right"/>
    </xf>
    <xf numFmtId="0" fontId="0" fillId="0" borderId="1" xfId="0" applyBorder="1"/>
    <xf numFmtId="0" fontId="0" fillId="0" borderId="3" xfId="0" applyBorder="1"/>
    <xf numFmtId="0" fontId="0" fillId="0" borderId="6" xfId="0" applyBorder="1"/>
    <xf numFmtId="0" fontId="1" fillId="0" borderId="0" xfId="1"/>
    <xf numFmtId="0" fontId="2" fillId="0" borderId="0" xfId="0" applyFont="1"/>
    <xf numFmtId="0" fontId="1" fillId="0" borderId="1" xfId="1" applyBorder="1"/>
    <xf numFmtId="0" fontId="3" fillId="0" borderId="0" xfId="0" applyFont="1"/>
    <xf numFmtId="9" fontId="0" fillId="0" borderId="0" xfId="0" applyNumberFormat="1"/>
    <xf numFmtId="0" fontId="0" fillId="0" borderId="0" xfId="0" applyAlignment="1"/>
    <xf numFmtId="0" fontId="0" fillId="0" borderId="0" xfId="0" applyAlignment="1">
      <alignment horizontal="center"/>
    </xf>
    <xf numFmtId="0" fontId="0" fillId="0" borderId="7" xfId="0" applyBorder="1" applyAlignment="1">
      <alignment horizontal="center"/>
    </xf>
    <xf numFmtId="0" fontId="0" fillId="0" borderId="8" xfId="0" applyBorder="1" applyAlignment="1">
      <alignment horizontal="center"/>
    </xf>
    <xf numFmtId="0" fontId="0" fillId="0" borderId="0" xfId="0" applyBorder="1" applyAlignment="1">
      <alignment horizontal="center"/>
    </xf>
    <xf numFmtId="0" fontId="0" fillId="0" borderId="2" xfId="0" applyBorder="1" applyAlignment="1">
      <alignment horizontal="center"/>
    </xf>
    <xf numFmtId="0" fontId="0" fillId="0" borderId="4" xfId="0" applyBorder="1" applyAlignment="1">
      <alignment horizontal="center"/>
    </xf>
    <xf numFmtId="0" fontId="0" fillId="0" borderId="5" xfId="0" applyBorder="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hyperlink" Target="http://www.bloodjournal.org/content/bloodjournal/90/5/2041.full.pdf?sso-checked=true"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M18"/>
  <sheetViews>
    <sheetView tabSelected="1" zoomScaleNormal="100" workbookViewId="0"/>
  </sheetViews>
  <sheetFormatPr defaultRowHeight="12.75" x14ac:dyDescent="0.2"/>
  <cols>
    <col min="1" max="1" width="3.42578125" customWidth="1"/>
    <col min="2" max="2" width="11.85546875" bestFit="1" customWidth="1"/>
    <col min="3" max="3" width="11.7109375" customWidth="1"/>
  </cols>
  <sheetData>
    <row r="2" spans="2:13" x14ac:dyDescent="0.2">
      <c r="B2" s="6" t="s">
        <v>8</v>
      </c>
      <c r="C2" s="14" t="s">
        <v>9</v>
      </c>
      <c r="D2" s="14" t="s">
        <v>10</v>
      </c>
      <c r="E2" s="14"/>
      <c r="F2" s="14"/>
      <c r="G2" s="15"/>
      <c r="I2" t="s">
        <v>0</v>
      </c>
      <c r="J2" s="1">
        <v>0.45</v>
      </c>
    </row>
    <row r="3" spans="2:13" x14ac:dyDescent="0.2">
      <c r="B3" s="9" t="s">
        <v>16</v>
      </c>
      <c r="C3" s="16" t="s">
        <v>11</v>
      </c>
      <c r="D3" s="16" t="s">
        <v>12</v>
      </c>
      <c r="E3" s="16"/>
      <c r="F3" s="16"/>
      <c r="G3" s="17"/>
      <c r="I3" t="s">
        <v>1</v>
      </c>
      <c r="J3" s="2">
        <f>192.836367+90</f>
        <v>282.836367</v>
      </c>
      <c r="K3" s="3" t="s">
        <v>6</v>
      </c>
      <c r="M3" t="s">
        <v>7</v>
      </c>
    </row>
    <row r="4" spans="2:13" x14ac:dyDescent="0.2">
      <c r="B4" s="4" t="s">
        <v>23</v>
      </c>
      <c r="C4" s="16"/>
      <c r="D4" s="16"/>
      <c r="E4" s="16"/>
      <c r="F4" s="16"/>
      <c r="G4" s="17"/>
      <c r="I4" t="s">
        <v>2</v>
      </c>
      <c r="J4" s="2">
        <f>+J3*J2</f>
        <v>127.27636515</v>
      </c>
      <c r="K4" s="3"/>
    </row>
    <row r="5" spans="2:13" x14ac:dyDescent="0.2">
      <c r="B5" s="4"/>
      <c r="C5" s="16"/>
      <c r="D5" s="16"/>
      <c r="E5" s="16"/>
      <c r="F5" s="16"/>
      <c r="G5" s="17"/>
      <c r="I5" t="s">
        <v>3</v>
      </c>
      <c r="J5" s="2">
        <f>23.521+13.568</f>
        <v>37.088999999999999</v>
      </c>
      <c r="K5" s="3" t="s">
        <v>6</v>
      </c>
    </row>
    <row r="6" spans="2:13" x14ac:dyDescent="0.2">
      <c r="B6" s="4"/>
      <c r="C6" s="16"/>
      <c r="D6" s="16"/>
      <c r="E6" s="16"/>
      <c r="F6" s="16"/>
      <c r="G6" s="17"/>
      <c r="I6" t="s">
        <v>4</v>
      </c>
      <c r="J6" s="2">
        <f>11.447+3.368</f>
        <v>14.815</v>
      </c>
      <c r="K6" s="3" t="s">
        <v>6</v>
      </c>
    </row>
    <row r="7" spans="2:13" x14ac:dyDescent="0.2">
      <c r="B7" s="4"/>
      <c r="C7" s="16"/>
      <c r="D7" s="16"/>
      <c r="E7" s="16"/>
      <c r="F7" s="16"/>
      <c r="G7" s="17"/>
      <c r="I7" t="s">
        <v>5</v>
      </c>
      <c r="J7" s="2">
        <f>+J4-J5+J6</f>
        <v>105.00236515</v>
      </c>
    </row>
    <row r="8" spans="2:13" x14ac:dyDescent="0.2">
      <c r="B8" s="5"/>
      <c r="C8" s="18"/>
      <c r="D8" s="18"/>
      <c r="E8" s="18"/>
      <c r="F8" s="18"/>
      <c r="G8" s="19"/>
    </row>
    <row r="10" spans="2:13" x14ac:dyDescent="0.2">
      <c r="B10" s="10" t="s">
        <v>57</v>
      </c>
    </row>
    <row r="11" spans="2:13" x14ac:dyDescent="0.2">
      <c r="B11" t="s">
        <v>60</v>
      </c>
      <c r="J11" s="1"/>
    </row>
    <row r="12" spans="2:13" x14ac:dyDescent="0.2">
      <c r="J12" s="1"/>
    </row>
    <row r="13" spans="2:13" x14ac:dyDescent="0.2">
      <c r="J13" s="1"/>
    </row>
    <row r="14" spans="2:13" x14ac:dyDescent="0.2">
      <c r="B14" t="s">
        <v>45</v>
      </c>
      <c r="J14" s="1"/>
    </row>
    <row r="15" spans="2:13" x14ac:dyDescent="0.2">
      <c r="J15" s="1"/>
    </row>
    <row r="16" spans="2:13" x14ac:dyDescent="0.2">
      <c r="J16" s="1"/>
    </row>
    <row r="17" spans="10:10" x14ac:dyDescent="0.2">
      <c r="J17" s="1"/>
    </row>
    <row r="18" spans="10:10" x14ac:dyDescent="0.2">
      <c r="J18" s="1"/>
    </row>
  </sheetData>
  <hyperlinks>
    <hyperlink ref="B3" location="vepoloxamer!A1" display="vepoloxamer "/>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8"/>
  <sheetViews>
    <sheetView zoomScaleNormal="100" workbookViewId="0"/>
  </sheetViews>
  <sheetFormatPr defaultRowHeight="12.75" x14ac:dyDescent="0.2"/>
  <cols>
    <col min="1" max="1" width="5" bestFit="1" customWidth="1"/>
    <col min="2" max="2" width="13.5703125" customWidth="1"/>
    <col min="3" max="3" width="12" customWidth="1"/>
    <col min="12" max="12" width="11.5703125" customWidth="1"/>
  </cols>
  <sheetData>
    <row r="1" spans="1:9" x14ac:dyDescent="0.2">
      <c r="A1" s="7" t="s">
        <v>13</v>
      </c>
    </row>
    <row r="2" spans="1:9" x14ac:dyDescent="0.2">
      <c r="B2" t="s">
        <v>14</v>
      </c>
      <c r="C2" t="s">
        <v>46</v>
      </c>
    </row>
    <row r="3" spans="1:9" x14ac:dyDescent="0.2">
      <c r="B3" t="s">
        <v>15</v>
      </c>
      <c r="C3" t="s">
        <v>16</v>
      </c>
      <c r="H3" t="s">
        <v>29</v>
      </c>
      <c r="I3" t="s">
        <v>30</v>
      </c>
    </row>
    <row r="4" spans="1:9" x14ac:dyDescent="0.2">
      <c r="B4" t="s">
        <v>9</v>
      </c>
      <c r="C4" t="s">
        <v>17</v>
      </c>
      <c r="H4" t="s">
        <v>27</v>
      </c>
      <c r="I4" t="s">
        <v>28</v>
      </c>
    </row>
    <row r="5" spans="1:9" x14ac:dyDescent="0.2">
      <c r="B5" t="s">
        <v>25</v>
      </c>
      <c r="C5" t="s">
        <v>26</v>
      </c>
      <c r="H5">
        <v>62</v>
      </c>
      <c r="I5">
        <f>+H5+12</f>
        <v>74</v>
      </c>
    </row>
    <row r="6" spans="1:9" x14ac:dyDescent="0.2">
      <c r="C6" t="s">
        <v>31</v>
      </c>
    </row>
    <row r="7" spans="1:9" x14ac:dyDescent="0.2">
      <c r="B7" t="s">
        <v>21</v>
      </c>
      <c r="C7" t="s">
        <v>22</v>
      </c>
    </row>
    <row r="8" spans="1:9" x14ac:dyDescent="0.2">
      <c r="B8" t="s">
        <v>18</v>
      </c>
    </row>
    <row r="9" spans="1:9" x14ac:dyDescent="0.2">
      <c r="C9" s="8" t="s">
        <v>55</v>
      </c>
    </row>
    <row r="10" spans="1:9" x14ac:dyDescent="0.2">
      <c r="C10" t="s">
        <v>56</v>
      </c>
    </row>
    <row r="13" spans="1:9" x14ac:dyDescent="0.2">
      <c r="C13" s="8" t="s">
        <v>19</v>
      </c>
      <c r="H13" s="1"/>
    </row>
    <row r="14" spans="1:9" x14ac:dyDescent="0.2">
      <c r="C14" t="s">
        <v>20</v>
      </c>
    </row>
    <row r="15" spans="1:9" x14ac:dyDescent="0.2">
      <c r="C15" t="s">
        <v>53</v>
      </c>
      <c r="H15" s="11">
        <f>133/141-1</f>
        <v>-5.673758865248224E-2</v>
      </c>
    </row>
    <row r="16" spans="1:9" x14ac:dyDescent="0.2">
      <c r="C16" t="s">
        <v>54</v>
      </c>
    </row>
    <row r="17" spans="3:15" x14ac:dyDescent="0.2">
      <c r="E17" s="1">
        <f>133-141</f>
        <v>-8</v>
      </c>
      <c r="M17" t="s">
        <v>58</v>
      </c>
      <c r="N17" t="s">
        <v>59</v>
      </c>
    </row>
    <row r="18" spans="3:15" x14ac:dyDescent="0.2">
      <c r="C18" t="s">
        <v>61</v>
      </c>
      <c r="L18" t="s">
        <v>62</v>
      </c>
      <c r="M18">
        <v>131</v>
      </c>
      <c r="N18">
        <v>141</v>
      </c>
      <c r="O18">
        <v>250</v>
      </c>
    </row>
    <row r="19" spans="3:15" x14ac:dyDescent="0.2">
      <c r="D19" s="11"/>
      <c r="L19" s="10" t="s">
        <v>63</v>
      </c>
      <c r="M19" s="10">
        <v>60</v>
      </c>
      <c r="N19" s="10">
        <v>141</v>
      </c>
      <c r="O19">
        <v>125</v>
      </c>
    </row>
    <row r="20" spans="3:15" x14ac:dyDescent="0.2">
      <c r="C20" s="13" t="s">
        <v>58</v>
      </c>
      <c r="D20" s="13" t="s">
        <v>59</v>
      </c>
      <c r="J20" s="11">
        <f>79/96-1</f>
        <v>-0.17708333333333337</v>
      </c>
      <c r="L20" t="s">
        <v>64</v>
      </c>
      <c r="M20">
        <v>200</v>
      </c>
      <c r="N20">
        <v>141</v>
      </c>
      <c r="O20">
        <v>125</v>
      </c>
    </row>
    <row r="21" spans="3:15" x14ac:dyDescent="0.2">
      <c r="C21" s="13">
        <v>2.25</v>
      </c>
      <c r="D21" s="13">
        <v>1.87</v>
      </c>
      <c r="E21" s="11"/>
      <c r="F21" s="11">
        <f>+D21/C21-1</f>
        <v>-0.16888888888888887</v>
      </c>
      <c r="L21" t="s">
        <v>69</v>
      </c>
      <c r="M21">
        <v>141</v>
      </c>
      <c r="N21">
        <v>141</v>
      </c>
    </row>
    <row r="22" spans="3:15" x14ac:dyDescent="0.2">
      <c r="C22" s="13"/>
      <c r="D22" s="13">
        <f>D21-C21</f>
        <v>-0.37999999999999989</v>
      </c>
      <c r="E22" s="1">
        <f>+D22*24</f>
        <v>-9.1199999999999974</v>
      </c>
    </row>
    <row r="23" spans="3:15" x14ac:dyDescent="0.2">
      <c r="L23" t="s">
        <v>65</v>
      </c>
      <c r="M23">
        <v>150</v>
      </c>
      <c r="N23">
        <v>141</v>
      </c>
      <c r="O23">
        <v>125</v>
      </c>
    </row>
    <row r="24" spans="3:15" x14ac:dyDescent="0.2">
      <c r="L24" t="s">
        <v>66</v>
      </c>
      <c r="M24">
        <v>120</v>
      </c>
      <c r="N24">
        <v>141</v>
      </c>
      <c r="O24">
        <v>125</v>
      </c>
    </row>
    <row r="25" spans="3:15" x14ac:dyDescent="0.2">
      <c r="C25" s="8" t="s">
        <v>48</v>
      </c>
      <c r="L25" t="s">
        <v>67</v>
      </c>
      <c r="M25">
        <v>90</v>
      </c>
      <c r="N25">
        <v>141</v>
      </c>
      <c r="O25">
        <v>125</v>
      </c>
    </row>
    <row r="26" spans="3:15" x14ac:dyDescent="0.2">
      <c r="C26" t="s">
        <v>39</v>
      </c>
      <c r="L26" t="s">
        <v>68</v>
      </c>
      <c r="M26">
        <v>130</v>
      </c>
      <c r="N26">
        <v>141</v>
      </c>
      <c r="O26">
        <v>125</v>
      </c>
    </row>
    <row r="27" spans="3:15" x14ac:dyDescent="0.2">
      <c r="C27" s="11" t="s">
        <v>41</v>
      </c>
    </row>
    <row r="28" spans="3:15" x14ac:dyDescent="0.2">
      <c r="C28" t="s">
        <v>40</v>
      </c>
    </row>
    <row r="29" spans="3:15" x14ac:dyDescent="0.2">
      <c r="C29" t="s">
        <v>42</v>
      </c>
    </row>
    <row r="30" spans="3:15" x14ac:dyDescent="0.2">
      <c r="C30" t="s">
        <v>43</v>
      </c>
    </row>
    <row r="31" spans="3:15" x14ac:dyDescent="0.2">
      <c r="C31" s="7" t="s">
        <v>38</v>
      </c>
    </row>
    <row r="34" spans="3:3" x14ac:dyDescent="0.2">
      <c r="C34" s="8" t="s">
        <v>44</v>
      </c>
    </row>
    <row r="37" spans="3:3" x14ac:dyDescent="0.2">
      <c r="C37" s="8" t="s">
        <v>49</v>
      </c>
    </row>
    <row r="38" spans="3:3" x14ac:dyDescent="0.2">
      <c r="C38" t="s">
        <v>50</v>
      </c>
    </row>
  </sheetData>
  <hyperlinks>
    <hyperlink ref="A1" location="Main!A1" display="Main"/>
    <hyperlink ref="C31" r:id="rId1"/>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8"/>
  <sheetViews>
    <sheetView workbookViewId="0">
      <selection activeCell="B16" sqref="B16"/>
    </sheetView>
  </sheetViews>
  <sheetFormatPr defaultRowHeight="12.75" x14ac:dyDescent="0.2"/>
  <cols>
    <col min="1" max="1" width="5" bestFit="1" customWidth="1"/>
  </cols>
  <sheetData>
    <row r="1" spans="1:2" x14ac:dyDescent="0.2">
      <c r="A1" t="s">
        <v>13</v>
      </c>
    </row>
    <row r="2" spans="1:2" x14ac:dyDescent="0.2">
      <c r="B2" t="s">
        <v>32</v>
      </c>
    </row>
    <row r="3" spans="1:2" x14ac:dyDescent="0.2">
      <c r="B3" t="s">
        <v>24</v>
      </c>
    </row>
    <row r="9" spans="1:2" x14ac:dyDescent="0.2">
      <c r="B9" t="s">
        <v>33</v>
      </c>
    </row>
    <row r="10" spans="1:2" x14ac:dyDescent="0.2">
      <c r="B10" t="s">
        <v>34</v>
      </c>
    </row>
    <row r="11" spans="1:2" x14ac:dyDescent="0.2">
      <c r="B11" t="s">
        <v>35</v>
      </c>
    </row>
    <row r="12" spans="1:2" x14ac:dyDescent="0.2">
      <c r="B12" s="10" t="s">
        <v>36</v>
      </c>
    </row>
    <row r="13" spans="1:2" x14ac:dyDescent="0.2">
      <c r="B13" t="s">
        <v>37</v>
      </c>
    </row>
    <row r="14" spans="1:2" x14ac:dyDescent="0.2">
      <c r="B14" t="s">
        <v>51</v>
      </c>
    </row>
    <row r="15" spans="1:2" x14ac:dyDescent="0.2">
      <c r="B15" t="s">
        <v>52</v>
      </c>
    </row>
    <row r="18" spans="2:2" x14ac:dyDescent="0.2">
      <c r="B18" s="12" t="s">
        <v>47</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Main</vt:lpstr>
      <vt:lpstr>vepoloxamer</vt:lpstr>
      <vt:lpstr>poloxamer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Shkreli</dc:creator>
  <cp:lastModifiedBy>Martin Shkreli</cp:lastModifiedBy>
  <dcterms:created xsi:type="dcterms:W3CDTF">2016-06-20T17:20:51Z</dcterms:created>
  <dcterms:modified xsi:type="dcterms:W3CDTF">2016-06-22T21:16:44Z</dcterms:modified>
</cp:coreProperties>
</file>