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1150" windowHeight="7590"/>
  </bookViews>
  <sheets>
    <sheet name="S&amp;P" sheetId="1" r:id="rId1"/>
    <sheet name="Nikkei" sheetId="2" r:id="rId2"/>
    <sheet name="R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2" l="1"/>
  <c r="J9" i="1"/>
  <c r="H9" i="1"/>
  <c r="F9" i="1"/>
  <c r="G9" i="1" s="1"/>
  <c r="D10" i="1"/>
  <c r="D9" i="1"/>
  <c r="D6" i="1" s="1"/>
  <c r="AA14" i="1"/>
  <c r="AA11" i="1"/>
  <c r="Y11" i="1"/>
  <c r="Y10" i="1"/>
  <c r="Y9" i="1"/>
  <c r="M59" i="1"/>
  <c r="W59" i="1" s="1"/>
  <c r="K31" i="3"/>
  <c r="I31" i="3"/>
  <c r="G31" i="3"/>
  <c r="E31" i="3"/>
  <c r="K30" i="3"/>
  <c r="I30" i="3"/>
  <c r="G30" i="3"/>
  <c r="D30" i="3"/>
  <c r="E30" i="3" s="1"/>
  <c r="K29" i="3"/>
  <c r="I29" i="3"/>
  <c r="G29" i="3"/>
  <c r="D29" i="3"/>
  <c r="E29" i="3" s="1"/>
  <c r="K28" i="3"/>
  <c r="I28" i="3"/>
  <c r="G28" i="3"/>
  <c r="D28" i="3"/>
  <c r="E28" i="3" s="1"/>
  <c r="K27" i="3"/>
  <c r="I27" i="3"/>
  <c r="G27" i="3"/>
  <c r="D27" i="3"/>
  <c r="E27" i="3" s="1"/>
  <c r="K26" i="3"/>
  <c r="I26" i="3"/>
  <c r="F26" i="3"/>
  <c r="D26" i="3"/>
  <c r="E26" i="3" s="1"/>
  <c r="K25" i="3"/>
  <c r="I25" i="3"/>
  <c r="F25" i="3"/>
  <c r="G25" i="3" s="1"/>
  <c r="D25" i="3"/>
  <c r="E25" i="3" s="1"/>
  <c r="K24" i="3"/>
  <c r="I24" i="3"/>
  <c r="F24" i="3"/>
  <c r="G24" i="3" s="1"/>
  <c r="D24" i="3"/>
  <c r="E24" i="3" s="1"/>
  <c r="K23" i="3"/>
  <c r="I23" i="3"/>
  <c r="F23" i="3"/>
  <c r="G23" i="3" s="1"/>
  <c r="D23" i="3"/>
  <c r="E23" i="3" s="1"/>
  <c r="K22" i="3"/>
  <c r="I22" i="3"/>
  <c r="F22" i="3"/>
  <c r="G22" i="3" s="1"/>
  <c r="D22" i="3"/>
  <c r="E22" i="3" s="1"/>
  <c r="K21" i="3"/>
  <c r="H21" i="3"/>
  <c r="I21" i="3" s="1"/>
  <c r="F21" i="3"/>
  <c r="G21" i="3" s="1"/>
  <c r="D21" i="3"/>
  <c r="E21" i="3" s="1"/>
  <c r="K20" i="3"/>
  <c r="H20" i="3"/>
  <c r="I20" i="3" s="1"/>
  <c r="F20" i="3"/>
  <c r="G20" i="3" s="1"/>
  <c r="D20" i="3"/>
  <c r="E20" i="3" s="1"/>
  <c r="K19" i="3"/>
  <c r="H19" i="3"/>
  <c r="I19" i="3" s="1"/>
  <c r="F19" i="3"/>
  <c r="G19" i="3" s="1"/>
  <c r="D19" i="3"/>
  <c r="E19" i="3" s="1"/>
  <c r="K18" i="3"/>
  <c r="H18" i="3"/>
  <c r="I18" i="3" s="1"/>
  <c r="F18" i="3"/>
  <c r="G18" i="3" s="1"/>
  <c r="D18" i="3"/>
  <c r="E18" i="3" s="1"/>
  <c r="K17" i="3"/>
  <c r="H17" i="3"/>
  <c r="I17" i="3" s="1"/>
  <c r="F17" i="3"/>
  <c r="G17" i="3" s="1"/>
  <c r="D17" i="3"/>
  <c r="E17" i="3" s="1"/>
  <c r="K16" i="3"/>
  <c r="H16" i="3"/>
  <c r="I16" i="3" s="1"/>
  <c r="F16" i="3"/>
  <c r="G16" i="3" s="1"/>
  <c r="D16" i="3"/>
  <c r="E16" i="3" s="1"/>
  <c r="K15" i="3"/>
  <c r="H15" i="3"/>
  <c r="I15" i="3" s="1"/>
  <c r="F15" i="3"/>
  <c r="G15" i="3" s="1"/>
  <c r="E15" i="3"/>
  <c r="D15" i="3"/>
  <c r="K14" i="3"/>
  <c r="H14" i="3"/>
  <c r="I14" i="3" s="1"/>
  <c r="F14" i="3"/>
  <c r="G14" i="3" s="1"/>
  <c r="D14" i="3"/>
  <c r="E14" i="3" s="1"/>
  <c r="K13" i="3"/>
  <c r="H13" i="3"/>
  <c r="I13" i="3" s="1"/>
  <c r="F13" i="3"/>
  <c r="G13" i="3" s="1"/>
  <c r="D13" i="3"/>
  <c r="E13" i="3" s="1"/>
  <c r="K12" i="3"/>
  <c r="H12" i="3"/>
  <c r="I12" i="3" s="1"/>
  <c r="F12" i="3"/>
  <c r="G12" i="3" s="1"/>
  <c r="D12" i="3"/>
  <c r="B12" i="3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J11" i="3"/>
  <c r="H11" i="3"/>
  <c r="I11" i="3" s="1"/>
  <c r="F11" i="3"/>
  <c r="G11" i="3" s="1"/>
  <c r="D11" i="3"/>
  <c r="E11" i="3" s="1"/>
  <c r="J10" i="3"/>
  <c r="K10" i="3" s="1"/>
  <c r="H10" i="3"/>
  <c r="I10" i="3" s="1"/>
  <c r="F10" i="3"/>
  <c r="D10" i="3"/>
  <c r="J8" i="2"/>
  <c r="H8" i="2"/>
  <c r="F8" i="2"/>
  <c r="D8" i="2"/>
  <c r="J7" i="2"/>
  <c r="H7" i="2"/>
  <c r="F7" i="2"/>
  <c r="D7" i="2"/>
  <c r="J6" i="2"/>
  <c r="H6" i="2"/>
  <c r="F6" i="2"/>
  <c r="J5" i="2"/>
  <c r="H5" i="2"/>
  <c r="F5" i="2"/>
  <c r="D5" i="2"/>
  <c r="D6" i="2"/>
  <c r="J4" i="2"/>
  <c r="H4" i="2"/>
  <c r="F4" i="2"/>
  <c r="D4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B57" i="2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D55" i="2"/>
  <c r="E55" i="2" s="1"/>
  <c r="D54" i="2"/>
  <c r="E54" i="2" s="1"/>
  <c r="D53" i="2"/>
  <c r="E53" i="2" s="1"/>
  <c r="D52" i="2"/>
  <c r="E52" i="2" s="1"/>
  <c r="F51" i="2"/>
  <c r="D51" i="2"/>
  <c r="E51" i="2" s="1"/>
  <c r="F50" i="2"/>
  <c r="D50" i="2"/>
  <c r="E50" i="2" s="1"/>
  <c r="F49" i="2"/>
  <c r="D49" i="2"/>
  <c r="E49" i="2" s="1"/>
  <c r="F48" i="2"/>
  <c r="D48" i="2"/>
  <c r="E48" i="2" s="1"/>
  <c r="F47" i="2"/>
  <c r="D47" i="2"/>
  <c r="E47" i="2" s="1"/>
  <c r="H46" i="2"/>
  <c r="I46" i="2" s="1"/>
  <c r="F46" i="2"/>
  <c r="D46" i="2"/>
  <c r="E46" i="2" s="1"/>
  <c r="H45" i="2"/>
  <c r="I45" i="2" s="1"/>
  <c r="F45" i="2"/>
  <c r="D45" i="2"/>
  <c r="E45" i="2" s="1"/>
  <c r="H44" i="2"/>
  <c r="I44" i="2" s="1"/>
  <c r="F44" i="2"/>
  <c r="D44" i="2"/>
  <c r="E44" i="2" s="1"/>
  <c r="H43" i="2"/>
  <c r="I43" i="2" s="1"/>
  <c r="F43" i="2"/>
  <c r="D43" i="2"/>
  <c r="E43" i="2" s="1"/>
  <c r="H42" i="2"/>
  <c r="I42" i="2" s="1"/>
  <c r="F42" i="2"/>
  <c r="D42" i="2"/>
  <c r="E42" i="2" s="1"/>
  <c r="H41" i="2"/>
  <c r="I41" i="2" s="1"/>
  <c r="F41" i="2"/>
  <c r="D41" i="2"/>
  <c r="E41" i="2" s="1"/>
  <c r="H40" i="2"/>
  <c r="I40" i="2" s="1"/>
  <c r="F40" i="2"/>
  <c r="D40" i="2"/>
  <c r="E40" i="2" s="1"/>
  <c r="H39" i="2"/>
  <c r="I39" i="2" s="1"/>
  <c r="F39" i="2"/>
  <c r="D39" i="2"/>
  <c r="E39" i="2" s="1"/>
  <c r="H38" i="2"/>
  <c r="I38" i="2" s="1"/>
  <c r="F38" i="2"/>
  <c r="D38" i="2"/>
  <c r="E38" i="2" s="1"/>
  <c r="H37" i="2"/>
  <c r="I37" i="2" s="1"/>
  <c r="F37" i="2"/>
  <c r="D37" i="2"/>
  <c r="E37" i="2" s="1"/>
  <c r="J36" i="2"/>
  <c r="K36" i="2" s="1"/>
  <c r="H36" i="2"/>
  <c r="I36" i="2" s="1"/>
  <c r="F36" i="2"/>
  <c r="D36" i="2"/>
  <c r="E36" i="2" s="1"/>
  <c r="J35" i="2"/>
  <c r="K35" i="2" s="1"/>
  <c r="H35" i="2"/>
  <c r="I35" i="2" s="1"/>
  <c r="F35" i="2"/>
  <c r="D35" i="2"/>
  <c r="E35" i="2" s="1"/>
  <c r="J34" i="2"/>
  <c r="K34" i="2" s="1"/>
  <c r="H34" i="2"/>
  <c r="I34" i="2" s="1"/>
  <c r="F34" i="2"/>
  <c r="D34" i="2"/>
  <c r="E34" i="2" s="1"/>
  <c r="J33" i="2"/>
  <c r="K33" i="2" s="1"/>
  <c r="H33" i="2"/>
  <c r="I33" i="2" s="1"/>
  <c r="F33" i="2"/>
  <c r="D33" i="2"/>
  <c r="E33" i="2" s="1"/>
  <c r="J32" i="2"/>
  <c r="K32" i="2" s="1"/>
  <c r="H32" i="2"/>
  <c r="I32" i="2" s="1"/>
  <c r="F32" i="2"/>
  <c r="D32" i="2"/>
  <c r="E32" i="2" s="1"/>
  <c r="J31" i="2"/>
  <c r="K31" i="2" s="1"/>
  <c r="H31" i="2"/>
  <c r="I31" i="2" s="1"/>
  <c r="F31" i="2"/>
  <c r="D31" i="2"/>
  <c r="E31" i="2" s="1"/>
  <c r="J30" i="2"/>
  <c r="K30" i="2" s="1"/>
  <c r="H30" i="2"/>
  <c r="I30" i="2" s="1"/>
  <c r="F30" i="2"/>
  <c r="D30" i="2"/>
  <c r="E30" i="2" s="1"/>
  <c r="J29" i="2"/>
  <c r="K29" i="2" s="1"/>
  <c r="I29" i="2"/>
  <c r="H29" i="2"/>
  <c r="F29" i="2"/>
  <c r="D29" i="2"/>
  <c r="E29" i="2" s="1"/>
  <c r="J28" i="2"/>
  <c r="K28" i="2" s="1"/>
  <c r="H28" i="2"/>
  <c r="I28" i="2" s="1"/>
  <c r="F28" i="2"/>
  <c r="D28" i="2"/>
  <c r="E28" i="2" s="1"/>
  <c r="J27" i="2"/>
  <c r="K27" i="2" s="1"/>
  <c r="H27" i="2"/>
  <c r="I27" i="2" s="1"/>
  <c r="F27" i="2"/>
  <c r="D27" i="2"/>
  <c r="E27" i="2" s="1"/>
  <c r="J26" i="2"/>
  <c r="K26" i="2" s="1"/>
  <c r="H26" i="2"/>
  <c r="I26" i="2" s="1"/>
  <c r="F26" i="2"/>
  <c r="D26" i="2"/>
  <c r="E26" i="2" s="1"/>
  <c r="J25" i="2"/>
  <c r="K25" i="2" s="1"/>
  <c r="H25" i="2"/>
  <c r="I25" i="2" s="1"/>
  <c r="F25" i="2"/>
  <c r="D25" i="2"/>
  <c r="E25" i="2" s="1"/>
  <c r="J24" i="2"/>
  <c r="K24" i="2" s="1"/>
  <c r="H24" i="2"/>
  <c r="F24" i="2"/>
  <c r="D24" i="2"/>
  <c r="E24" i="2" s="1"/>
  <c r="J23" i="2"/>
  <c r="K23" i="2" s="1"/>
  <c r="H23" i="2"/>
  <c r="I23" i="2" s="1"/>
  <c r="F23" i="2"/>
  <c r="D23" i="2"/>
  <c r="E23" i="2" s="1"/>
  <c r="J22" i="2"/>
  <c r="K22" i="2" s="1"/>
  <c r="H22" i="2"/>
  <c r="I22" i="2" s="1"/>
  <c r="F22" i="2"/>
  <c r="D22" i="2"/>
  <c r="E22" i="2" s="1"/>
  <c r="J21" i="2"/>
  <c r="K21" i="2" s="1"/>
  <c r="H21" i="2"/>
  <c r="I21" i="2" s="1"/>
  <c r="F21" i="2"/>
  <c r="D21" i="2"/>
  <c r="E21" i="2" s="1"/>
  <c r="J20" i="2"/>
  <c r="K20" i="2" s="1"/>
  <c r="H20" i="2"/>
  <c r="I20" i="2" s="1"/>
  <c r="F20" i="2"/>
  <c r="D20" i="2"/>
  <c r="E20" i="2" s="1"/>
  <c r="J19" i="2"/>
  <c r="K19" i="2" s="1"/>
  <c r="H19" i="2"/>
  <c r="I19" i="2" s="1"/>
  <c r="F19" i="2"/>
  <c r="D19" i="2"/>
  <c r="E19" i="2" s="1"/>
  <c r="J18" i="2"/>
  <c r="K18" i="2" s="1"/>
  <c r="H18" i="2"/>
  <c r="I18" i="2" s="1"/>
  <c r="F18" i="2"/>
  <c r="D18" i="2"/>
  <c r="E18" i="2" s="1"/>
  <c r="J17" i="2"/>
  <c r="K17" i="2" s="1"/>
  <c r="H17" i="2"/>
  <c r="I17" i="2" s="1"/>
  <c r="F17" i="2"/>
  <c r="D17" i="2"/>
  <c r="E17" i="2" s="1"/>
  <c r="J16" i="2"/>
  <c r="K16" i="2" s="1"/>
  <c r="H16" i="2"/>
  <c r="I16" i="2" s="1"/>
  <c r="F16" i="2"/>
  <c r="D16" i="2"/>
  <c r="E16" i="2" s="1"/>
  <c r="J15" i="2"/>
  <c r="H15" i="2"/>
  <c r="I15" i="2" s="1"/>
  <c r="F15" i="2"/>
  <c r="D15" i="2"/>
  <c r="E15" i="2" s="1"/>
  <c r="J14" i="2"/>
  <c r="K14" i="2" s="1"/>
  <c r="H14" i="2"/>
  <c r="I14" i="2" s="1"/>
  <c r="F14" i="2"/>
  <c r="D14" i="2"/>
  <c r="E14" i="2" s="1"/>
  <c r="J13" i="2"/>
  <c r="K13" i="2" s="1"/>
  <c r="H13" i="2"/>
  <c r="I13" i="2" s="1"/>
  <c r="F13" i="2"/>
  <c r="D13" i="2"/>
  <c r="E13" i="2" s="1"/>
  <c r="J12" i="2"/>
  <c r="K12" i="2" s="1"/>
  <c r="H12" i="2"/>
  <c r="I12" i="2" s="1"/>
  <c r="F12" i="2"/>
  <c r="D12" i="2"/>
  <c r="B12" i="2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J11" i="2"/>
  <c r="K11" i="2" s="1"/>
  <c r="H11" i="2"/>
  <c r="I11" i="2" s="1"/>
  <c r="F11" i="2"/>
  <c r="D11" i="2"/>
  <c r="E11" i="2" s="1"/>
  <c r="J10" i="2"/>
  <c r="K10" i="2" s="1"/>
  <c r="H10" i="2"/>
  <c r="F10" i="2"/>
  <c r="D10" i="2"/>
  <c r="E53" i="1"/>
  <c r="E52" i="1"/>
  <c r="E37" i="1"/>
  <c r="E36" i="1"/>
  <c r="E21" i="1"/>
  <c r="E20" i="1"/>
  <c r="E10" i="1"/>
  <c r="E9" i="1"/>
  <c r="D58" i="1"/>
  <c r="E58" i="1" s="1"/>
  <c r="D57" i="1"/>
  <c r="E57" i="1" s="1"/>
  <c r="D56" i="1"/>
  <c r="E56" i="1" s="1"/>
  <c r="D55" i="1"/>
  <c r="E55" i="1" s="1"/>
  <c r="D54" i="1"/>
  <c r="E54" i="1" s="1"/>
  <c r="D53" i="1"/>
  <c r="D52" i="1"/>
  <c r="D51" i="1"/>
  <c r="E51" i="1" s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D36" i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D20" i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D3" i="1" s="1"/>
  <c r="K27" i="1"/>
  <c r="K26" i="1"/>
  <c r="K9" i="1"/>
  <c r="J39" i="1"/>
  <c r="K39" i="1" s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J26" i="1"/>
  <c r="J25" i="1"/>
  <c r="K25" i="1" s="1"/>
  <c r="J24" i="1"/>
  <c r="K24" i="1" s="1"/>
  <c r="J23" i="1"/>
  <c r="K23" i="1" s="1"/>
  <c r="J22" i="1"/>
  <c r="K22" i="1" s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I9" i="1"/>
  <c r="H49" i="1"/>
  <c r="I49" i="1" s="1"/>
  <c r="H48" i="1"/>
  <c r="I48" i="1" s="1"/>
  <c r="H47" i="1"/>
  <c r="I47" i="1" s="1"/>
  <c r="H46" i="1"/>
  <c r="I46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F54" i="1"/>
  <c r="F53" i="1"/>
  <c r="F52" i="1"/>
  <c r="F51" i="1"/>
  <c r="F50" i="1"/>
  <c r="F49" i="1"/>
  <c r="G49" i="1" s="1"/>
  <c r="F48" i="1"/>
  <c r="G48" i="1" s="1"/>
  <c r="F47" i="1"/>
  <c r="G47" i="1" s="1"/>
  <c r="F46" i="1"/>
  <c r="G46" i="1" s="1"/>
  <c r="F45" i="1"/>
  <c r="G45" i="1" s="1"/>
  <c r="F44" i="1"/>
  <c r="G44" i="1" s="1"/>
  <c r="F43" i="1"/>
  <c r="G43" i="1" s="1"/>
  <c r="F42" i="1"/>
  <c r="G42" i="1" s="1"/>
  <c r="F41" i="1"/>
  <c r="G41" i="1" s="1"/>
  <c r="F40" i="1"/>
  <c r="G40" i="1" s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B12" i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11" i="1"/>
  <c r="D4" i="1" l="1"/>
  <c r="D5" i="1"/>
  <c r="M58" i="1"/>
  <c r="E11" i="1"/>
  <c r="D7" i="1" s="1"/>
  <c r="J6" i="1"/>
  <c r="F3" i="1"/>
  <c r="Y14" i="1"/>
  <c r="Y13" i="1"/>
  <c r="AA13" i="1"/>
  <c r="AA12" i="1"/>
  <c r="AA10" i="1"/>
  <c r="AA9" i="1"/>
  <c r="D5" i="3"/>
  <c r="F5" i="3"/>
  <c r="D7" i="3"/>
  <c r="E10" i="3"/>
  <c r="F7" i="3"/>
  <c r="J5" i="3"/>
  <c r="H8" i="3"/>
  <c r="H5" i="3"/>
  <c r="E12" i="3"/>
  <c r="D8" i="3" s="1"/>
  <c r="H7" i="3"/>
  <c r="J7" i="3"/>
  <c r="D4" i="3"/>
  <c r="G26" i="3"/>
  <c r="F4" i="3"/>
  <c r="H4" i="3"/>
  <c r="J4" i="3"/>
  <c r="K11" i="3"/>
  <c r="J8" i="3" s="1"/>
  <c r="D6" i="3"/>
  <c r="F6" i="3"/>
  <c r="H6" i="3"/>
  <c r="J6" i="3"/>
  <c r="G10" i="3"/>
  <c r="E10" i="2"/>
  <c r="E12" i="2"/>
  <c r="I24" i="2"/>
  <c r="K15" i="2"/>
  <c r="I10" i="2"/>
  <c r="H7" i="1"/>
  <c r="J7" i="1"/>
  <c r="H6" i="1"/>
  <c r="J3" i="1"/>
  <c r="J4" i="1"/>
  <c r="J5" i="1"/>
  <c r="F7" i="1"/>
  <c r="H3" i="1"/>
  <c r="H4" i="1"/>
  <c r="H5" i="1"/>
  <c r="F6" i="1"/>
  <c r="F4" i="1"/>
  <c r="F5" i="1"/>
  <c r="W58" i="1" l="1"/>
  <c r="N58" i="1"/>
  <c r="O58" i="1" s="1"/>
  <c r="M57" i="1"/>
  <c r="F8" i="3"/>
  <c r="M56" i="1" l="1"/>
  <c r="W57" i="1"/>
  <c r="N57" i="1"/>
  <c r="O57" i="1" s="1"/>
  <c r="W56" i="1" l="1"/>
  <c r="N56" i="1"/>
  <c r="O56" i="1" s="1"/>
  <c r="M55" i="1"/>
  <c r="W55" i="1" l="1"/>
  <c r="N55" i="1"/>
  <c r="O55" i="1" s="1"/>
  <c r="M54" i="1"/>
  <c r="M53" i="1" l="1"/>
  <c r="W54" i="1"/>
  <c r="N54" i="1"/>
  <c r="O54" i="1" s="1"/>
  <c r="P54" i="1"/>
  <c r="M52" i="1" l="1"/>
  <c r="W53" i="1"/>
  <c r="N53" i="1"/>
  <c r="O53" i="1" s="1"/>
  <c r="P53" i="1"/>
  <c r="M51" i="1" l="1"/>
  <c r="N52" i="1"/>
  <c r="O52" i="1" s="1"/>
  <c r="W52" i="1"/>
  <c r="P52" i="1"/>
  <c r="M50" i="1" l="1"/>
  <c r="N51" i="1"/>
  <c r="O51" i="1" s="1"/>
  <c r="W51" i="1"/>
  <c r="P51" i="1"/>
  <c r="M49" i="1" l="1"/>
  <c r="W50" i="1"/>
  <c r="N50" i="1"/>
  <c r="O50" i="1" s="1"/>
  <c r="P50" i="1"/>
  <c r="M48" i="1" l="1"/>
  <c r="W49" i="1"/>
  <c r="N49" i="1"/>
  <c r="O49" i="1" s="1"/>
  <c r="R49" i="1"/>
  <c r="S49" i="1" s="1"/>
  <c r="P49" i="1"/>
  <c r="Q49" i="1" s="1"/>
  <c r="M47" i="1" l="1"/>
  <c r="W48" i="1"/>
  <c r="N48" i="1"/>
  <c r="O48" i="1" s="1"/>
  <c r="R48" i="1"/>
  <c r="S48" i="1" s="1"/>
  <c r="P48" i="1"/>
  <c r="Q48" i="1" s="1"/>
  <c r="M46" i="1" l="1"/>
  <c r="N47" i="1"/>
  <c r="O47" i="1" s="1"/>
  <c r="W47" i="1"/>
  <c r="R47" i="1"/>
  <c r="S47" i="1" s="1"/>
  <c r="P47" i="1"/>
  <c r="Q47" i="1" s="1"/>
  <c r="M45" i="1" l="1"/>
  <c r="N46" i="1"/>
  <c r="O46" i="1" s="1"/>
  <c r="W46" i="1"/>
  <c r="R46" i="1"/>
  <c r="S46" i="1" s="1"/>
  <c r="P46" i="1"/>
  <c r="Q46" i="1" s="1"/>
  <c r="M44" i="1" l="1"/>
  <c r="W45" i="1"/>
  <c r="N45" i="1"/>
  <c r="O45" i="1" s="1"/>
  <c r="R45" i="1"/>
  <c r="S45" i="1" s="1"/>
  <c r="P45" i="1"/>
  <c r="Q45" i="1" s="1"/>
  <c r="M43" i="1" l="1"/>
  <c r="W44" i="1"/>
  <c r="N44" i="1"/>
  <c r="O44" i="1" s="1"/>
  <c r="R44" i="1"/>
  <c r="S44" i="1" s="1"/>
  <c r="P44" i="1"/>
  <c r="Q44" i="1" s="1"/>
  <c r="M42" i="1" l="1"/>
  <c r="N43" i="1"/>
  <c r="O43" i="1" s="1"/>
  <c r="W43" i="1"/>
  <c r="R43" i="1"/>
  <c r="S43" i="1" s="1"/>
  <c r="P43" i="1"/>
  <c r="Q43" i="1" s="1"/>
  <c r="M41" i="1" l="1"/>
  <c r="N42" i="1"/>
  <c r="O42" i="1" s="1"/>
  <c r="W42" i="1"/>
  <c r="R42" i="1"/>
  <c r="S42" i="1" s="1"/>
  <c r="P42" i="1"/>
  <c r="Q42" i="1" s="1"/>
  <c r="M40" i="1" l="1"/>
  <c r="N41" i="1"/>
  <c r="O41" i="1" s="1"/>
  <c r="W41" i="1"/>
  <c r="R41" i="1"/>
  <c r="S41" i="1" s="1"/>
  <c r="P41" i="1"/>
  <c r="Q41" i="1" s="1"/>
  <c r="M39" i="1" l="1"/>
  <c r="W40" i="1"/>
  <c r="N40" i="1"/>
  <c r="O40" i="1" s="1"/>
  <c r="R40" i="1"/>
  <c r="S40" i="1" s="1"/>
  <c r="P40" i="1"/>
  <c r="Q40" i="1" s="1"/>
  <c r="W39" i="1" l="1"/>
  <c r="N39" i="1"/>
  <c r="O39" i="1" s="1"/>
  <c r="M38" i="1"/>
  <c r="T39" i="1"/>
  <c r="U39" i="1" s="1"/>
  <c r="R39" i="1"/>
  <c r="S39" i="1" s="1"/>
  <c r="P39" i="1"/>
  <c r="Q39" i="1" s="1"/>
  <c r="M37" i="1" l="1"/>
  <c r="W38" i="1"/>
  <c r="N38" i="1"/>
  <c r="O38" i="1" s="1"/>
  <c r="T38" i="1"/>
  <c r="U38" i="1" s="1"/>
  <c r="R38" i="1"/>
  <c r="S38" i="1" s="1"/>
  <c r="P38" i="1"/>
  <c r="Q38" i="1" s="1"/>
  <c r="M36" i="1" l="1"/>
  <c r="W37" i="1"/>
  <c r="N37" i="1"/>
  <c r="O37" i="1" s="1"/>
  <c r="T37" i="1"/>
  <c r="U37" i="1" s="1"/>
  <c r="R37" i="1"/>
  <c r="S37" i="1" s="1"/>
  <c r="P37" i="1"/>
  <c r="Q37" i="1" s="1"/>
  <c r="M35" i="1" l="1"/>
  <c r="W36" i="1"/>
  <c r="N36" i="1"/>
  <c r="O36" i="1" s="1"/>
  <c r="T36" i="1"/>
  <c r="U36" i="1" s="1"/>
  <c r="R36" i="1"/>
  <c r="S36" i="1" s="1"/>
  <c r="P36" i="1"/>
  <c r="Q36" i="1" s="1"/>
  <c r="M34" i="1" l="1"/>
  <c r="N35" i="1"/>
  <c r="O35" i="1" s="1"/>
  <c r="W35" i="1"/>
  <c r="T35" i="1"/>
  <c r="U35" i="1" s="1"/>
  <c r="R35" i="1"/>
  <c r="S35" i="1" s="1"/>
  <c r="P35" i="1"/>
  <c r="Q35" i="1" s="1"/>
  <c r="M33" i="1" l="1"/>
  <c r="W34" i="1"/>
  <c r="N34" i="1"/>
  <c r="O34" i="1" s="1"/>
  <c r="T34" i="1"/>
  <c r="U34" i="1" s="1"/>
  <c r="R34" i="1"/>
  <c r="S34" i="1" s="1"/>
  <c r="P34" i="1"/>
  <c r="Q34" i="1" s="1"/>
  <c r="M32" i="1" l="1"/>
  <c r="W33" i="1"/>
  <c r="N33" i="1"/>
  <c r="O33" i="1" s="1"/>
  <c r="T33" i="1"/>
  <c r="U33" i="1" s="1"/>
  <c r="R33" i="1"/>
  <c r="S33" i="1" s="1"/>
  <c r="P33" i="1"/>
  <c r="Q33" i="1" s="1"/>
  <c r="M31" i="1" l="1"/>
  <c r="N32" i="1"/>
  <c r="O32" i="1" s="1"/>
  <c r="W32" i="1"/>
  <c r="T32" i="1"/>
  <c r="U32" i="1" s="1"/>
  <c r="R32" i="1"/>
  <c r="S32" i="1" s="1"/>
  <c r="P32" i="1"/>
  <c r="Q32" i="1" s="1"/>
  <c r="M30" i="1" l="1"/>
  <c r="N31" i="1"/>
  <c r="O31" i="1" s="1"/>
  <c r="W31" i="1"/>
  <c r="T31" i="1"/>
  <c r="U31" i="1" s="1"/>
  <c r="R31" i="1"/>
  <c r="S31" i="1" s="1"/>
  <c r="P31" i="1"/>
  <c r="Q31" i="1" s="1"/>
  <c r="M29" i="1" l="1"/>
  <c r="N30" i="1"/>
  <c r="O30" i="1" s="1"/>
  <c r="W30" i="1"/>
  <c r="T30" i="1"/>
  <c r="U30" i="1" s="1"/>
  <c r="R30" i="1"/>
  <c r="S30" i="1" s="1"/>
  <c r="P30" i="1"/>
  <c r="Q30" i="1" s="1"/>
  <c r="M28" i="1" l="1"/>
  <c r="W29" i="1"/>
  <c r="N29" i="1"/>
  <c r="O29" i="1" s="1"/>
  <c r="T29" i="1"/>
  <c r="U29" i="1" s="1"/>
  <c r="R29" i="1"/>
  <c r="S29" i="1" s="1"/>
  <c r="P29" i="1"/>
  <c r="Q29" i="1" s="1"/>
  <c r="M27" i="1" l="1"/>
  <c r="N28" i="1"/>
  <c r="O28" i="1" s="1"/>
  <c r="W28" i="1"/>
  <c r="T28" i="1"/>
  <c r="U28" i="1" s="1"/>
  <c r="R28" i="1"/>
  <c r="S28" i="1" s="1"/>
  <c r="P28" i="1"/>
  <c r="Q28" i="1" s="1"/>
  <c r="M26" i="1" l="1"/>
  <c r="N27" i="1"/>
  <c r="O27" i="1" s="1"/>
  <c r="W27" i="1"/>
  <c r="T27" i="1"/>
  <c r="U27" i="1" s="1"/>
  <c r="R27" i="1"/>
  <c r="S27" i="1" s="1"/>
  <c r="P27" i="1"/>
  <c r="Q27" i="1" s="1"/>
  <c r="M25" i="1" l="1"/>
  <c r="N26" i="1"/>
  <c r="O26" i="1" s="1"/>
  <c r="W26" i="1"/>
  <c r="T26" i="1"/>
  <c r="U26" i="1" s="1"/>
  <c r="R26" i="1"/>
  <c r="S26" i="1" s="1"/>
  <c r="P26" i="1"/>
  <c r="Q26" i="1" s="1"/>
  <c r="M24" i="1" l="1"/>
  <c r="N25" i="1"/>
  <c r="O25" i="1" s="1"/>
  <c r="W25" i="1"/>
  <c r="T25" i="1"/>
  <c r="U25" i="1" s="1"/>
  <c r="R25" i="1"/>
  <c r="S25" i="1" s="1"/>
  <c r="P25" i="1"/>
  <c r="Q25" i="1" s="1"/>
  <c r="M23" i="1" l="1"/>
  <c r="N24" i="1"/>
  <c r="O24" i="1" s="1"/>
  <c r="W24" i="1"/>
  <c r="T24" i="1"/>
  <c r="U24" i="1" s="1"/>
  <c r="R24" i="1"/>
  <c r="S24" i="1" s="1"/>
  <c r="P24" i="1"/>
  <c r="Q24" i="1" s="1"/>
  <c r="M22" i="1" l="1"/>
  <c r="W23" i="1"/>
  <c r="N23" i="1"/>
  <c r="O23" i="1" s="1"/>
  <c r="T23" i="1"/>
  <c r="U23" i="1" s="1"/>
  <c r="R23" i="1"/>
  <c r="S23" i="1" s="1"/>
  <c r="P23" i="1"/>
  <c r="Q23" i="1" s="1"/>
  <c r="M21" i="1" l="1"/>
  <c r="W22" i="1"/>
  <c r="N22" i="1"/>
  <c r="O22" i="1" s="1"/>
  <c r="T22" i="1"/>
  <c r="U22" i="1" s="1"/>
  <c r="R22" i="1"/>
  <c r="S22" i="1" s="1"/>
  <c r="P22" i="1"/>
  <c r="Q22" i="1" s="1"/>
  <c r="M20" i="1" l="1"/>
  <c r="N21" i="1"/>
  <c r="O21" i="1" s="1"/>
  <c r="W21" i="1"/>
  <c r="T21" i="1"/>
  <c r="U21" i="1" s="1"/>
  <c r="R21" i="1"/>
  <c r="S21" i="1" s="1"/>
  <c r="P21" i="1"/>
  <c r="Q21" i="1" s="1"/>
  <c r="M19" i="1" l="1"/>
  <c r="W20" i="1"/>
  <c r="N20" i="1"/>
  <c r="O20" i="1" s="1"/>
  <c r="T20" i="1"/>
  <c r="U20" i="1" s="1"/>
  <c r="R20" i="1"/>
  <c r="S20" i="1" s="1"/>
  <c r="P20" i="1"/>
  <c r="Q20" i="1" s="1"/>
  <c r="M18" i="1" l="1"/>
  <c r="W19" i="1"/>
  <c r="N19" i="1"/>
  <c r="O19" i="1" s="1"/>
  <c r="T19" i="1"/>
  <c r="U19" i="1" s="1"/>
  <c r="R19" i="1"/>
  <c r="S19" i="1" s="1"/>
  <c r="P19" i="1"/>
  <c r="Q19" i="1" s="1"/>
  <c r="M17" i="1" l="1"/>
  <c r="N18" i="1"/>
  <c r="O18" i="1" s="1"/>
  <c r="W18" i="1"/>
  <c r="T18" i="1"/>
  <c r="U18" i="1" s="1"/>
  <c r="R18" i="1"/>
  <c r="S18" i="1" s="1"/>
  <c r="P18" i="1"/>
  <c r="Q18" i="1" s="1"/>
  <c r="AD18" i="1" l="1"/>
  <c r="AB18" i="1"/>
  <c r="AC18" i="1" s="1"/>
  <c r="M16" i="1"/>
  <c r="N17" i="1"/>
  <c r="O17" i="1" s="1"/>
  <c r="W17" i="1"/>
  <c r="T17" i="1"/>
  <c r="U17" i="1" s="1"/>
  <c r="R17" i="1"/>
  <c r="S17" i="1" s="1"/>
  <c r="P17" i="1"/>
  <c r="Q17" i="1" s="1"/>
  <c r="AD17" i="1" l="1"/>
  <c r="AB17" i="1"/>
  <c r="AC17" i="1" s="1"/>
  <c r="M15" i="1"/>
  <c r="N16" i="1"/>
  <c r="O16" i="1" s="1"/>
  <c r="W16" i="1"/>
  <c r="T16" i="1"/>
  <c r="U16" i="1" s="1"/>
  <c r="R16" i="1"/>
  <c r="S16" i="1" s="1"/>
  <c r="P16" i="1"/>
  <c r="Q16" i="1" s="1"/>
  <c r="AD16" i="1" l="1"/>
  <c r="AB16" i="1"/>
  <c r="AC16" i="1" s="1"/>
  <c r="M14" i="1"/>
  <c r="W15" i="1"/>
  <c r="N15" i="1"/>
  <c r="O15" i="1" s="1"/>
  <c r="T15" i="1"/>
  <c r="U15" i="1" s="1"/>
  <c r="R15" i="1"/>
  <c r="S15" i="1" s="1"/>
  <c r="P15" i="1"/>
  <c r="Q15" i="1" s="1"/>
  <c r="AD15" i="1" l="1"/>
  <c r="AB15" i="1"/>
  <c r="AC15" i="1" s="1"/>
  <c r="M13" i="1"/>
  <c r="W14" i="1"/>
  <c r="N14" i="1"/>
  <c r="O14" i="1" s="1"/>
  <c r="T14" i="1"/>
  <c r="U14" i="1" s="1"/>
  <c r="R14" i="1"/>
  <c r="S14" i="1" s="1"/>
  <c r="P14" i="1"/>
  <c r="Q14" i="1" s="1"/>
  <c r="M12" i="1" l="1"/>
  <c r="W13" i="1"/>
  <c r="N13" i="1"/>
  <c r="O13" i="1" s="1"/>
  <c r="T13" i="1"/>
  <c r="U13" i="1" s="1"/>
  <c r="R13" i="1"/>
  <c r="S13" i="1" s="1"/>
  <c r="P13" i="1"/>
  <c r="Q13" i="1" s="1"/>
  <c r="AD14" i="1"/>
  <c r="AB14" i="1"/>
  <c r="AC14" i="1" s="1"/>
  <c r="Y12" i="1" l="1"/>
  <c r="AD13" i="1"/>
  <c r="AE13" i="1" s="1"/>
  <c r="AB13" i="1"/>
  <c r="AC13" i="1" s="1"/>
  <c r="M11" i="1"/>
  <c r="W12" i="1"/>
  <c r="N12" i="1"/>
  <c r="O12" i="1" s="1"/>
  <c r="T12" i="1"/>
  <c r="U12" i="1" s="1"/>
  <c r="R12" i="1"/>
  <c r="S12" i="1" s="1"/>
  <c r="P12" i="1"/>
  <c r="Q12" i="1" s="1"/>
  <c r="AD12" i="1" l="1"/>
  <c r="AE12" i="1" s="1"/>
  <c r="AB12" i="1"/>
  <c r="AC12" i="1" s="1"/>
  <c r="M10" i="1"/>
  <c r="W11" i="1"/>
  <c r="N11" i="1"/>
  <c r="O11" i="1" s="1"/>
  <c r="T11" i="1"/>
  <c r="U11" i="1" s="1"/>
  <c r="R11" i="1"/>
  <c r="S11" i="1" s="1"/>
  <c r="P11" i="1"/>
  <c r="Q11" i="1" s="1"/>
  <c r="AD11" i="1" l="1"/>
  <c r="AE11" i="1" s="1"/>
  <c r="AB11" i="1"/>
  <c r="AC11" i="1" s="1"/>
  <c r="M9" i="1"/>
  <c r="N10" i="1"/>
  <c r="O10" i="1" s="1"/>
  <c r="W10" i="1"/>
  <c r="T10" i="1"/>
  <c r="U10" i="1" s="1"/>
  <c r="R10" i="1"/>
  <c r="S10" i="1" s="1"/>
  <c r="P10" i="1"/>
  <c r="Q10" i="1" s="1"/>
  <c r="AD10" i="1" l="1"/>
  <c r="AE10" i="1" s="1"/>
  <c r="AB10" i="1"/>
  <c r="AC10" i="1" s="1"/>
  <c r="N9" i="1"/>
  <c r="W9" i="1"/>
  <c r="T9" i="1"/>
  <c r="R9" i="1"/>
  <c r="P9" i="1"/>
  <c r="R4" i="1" l="1"/>
  <c r="R3" i="1"/>
  <c r="R6" i="1"/>
  <c r="R5" i="1"/>
  <c r="S9" i="1"/>
  <c r="R7" i="1" s="1"/>
  <c r="P4" i="1"/>
  <c r="P3" i="1"/>
  <c r="P6" i="1"/>
  <c r="P5" i="1"/>
  <c r="Q9" i="1"/>
  <c r="P7" i="1" s="1"/>
  <c r="AD9" i="1"/>
  <c r="AB9" i="1"/>
  <c r="U9" i="1"/>
  <c r="T7" i="1" s="1"/>
  <c r="T3" i="1"/>
  <c r="T6" i="1"/>
  <c r="T4" i="1"/>
  <c r="T5" i="1"/>
  <c r="N4" i="1"/>
  <c r="N3" i="1"/>
  <c r="N6" i="1"/>
  <c r="N5" i="1"/>
  <c r="O9" i="1"/>
  <c r="N7" i="1" s="1"/>
  <c r="AC9" i="1" l="1"/>
  <c r="AB5" i="1"/>
  <c r="AB4" i="1"/>
  <c r="AB6" i="1"/>
  <c r="AB3" i="1"/>
  <c r="AE9" i="1"/>
  <c r="AD3" i="1"/>
  <c r="AD6" i="1"/>
  <c r="AD5" i="1"/>
  <c r="AD4" i="1"/>
</calcChain>
</file>

<file path=xl/sharedStrings.xml><?xml version="1.0" encoding="utf-8"?>
<sst xmlns="http://schemas.openxmlformats.org/spreadsheetml/2006/main" count="36" uniqueCount="14">
  <si>
    <t>5YRoR</t>
  </si>
  <si>
    <t>10YRoR</t>
  </si>
  <si>
    <t>20YRoR</t>
  </si>
  <si>
    <t>Mean</t>
  </si>
  <si>
    <t>Max</t>
  </si>
  <si>
    <t>Min</t>
  </si>
  <si>
    <t>Std</t>
  </si>
  <si>
    <t>Probability</t>
  </si>
  <si>
    <t>1YRoR</t>
  </si>
  <si>
    <t>http://indexes.nikkei.co.jp/en/nkave/archives/data</t>
  </si>
  <si>
    <t>S&amp;P</t>
  </si>
  <si>
    <t>PCE</t>
  </si>
  <si>
    <t>LT Cap Gains Tax Rate</t>
  </si>
  <si>
    <t>1Y 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</si>
</sst>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4" fontId="0" fillId="0" borderId="0" xfId="0" applyNumberFormat="1"/>
    <xf numFmtId="9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4" fillId="0" borderId="0" xfId="1"/>
    <xf numFmtId="9" fontId="5" fillId="0" borderId="0" xfId="0" applyNumberFormat="1" applyFont="1" applyAlignment="1">
      <alignment horizontal="center"/>
    </xf>
    <xf numFmtId="0" fontId="3" fillId="0" borderId="0" xfId="0" applyFont="1"/>
    <xf numFmtId="0" fontId="6" fillId="0" borderId="0" xfId="1" applyFont="1"/>
    <xf numFmtId="0" fontId="3" fillId="0" borderId="0" xfId="0" applyFont="1" applyAlignment="1">
      <alignment horizontal="center"/>
    </xf>
    <xf numFmtId="0" fontId="5" fillId="0" borderId="0" xfId="0" applyFont="1"/>
    <xf numFmtId="4" fontId="3" fillId="0" borderId="0" xfId="0" applyNumberFormat="1" applyFont="1"/>
    <xf numFmtId="10" fontId="0" fillId="0" borderId="0" xfId="0" applyNumberFormat="1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Nikkei!$B$10:$B$67</c:f>
              <c:strCache>
                <c:ptCount val="58"/>
                <c:pt idx="0">
                  <c:v>2016</c:v>
                </c:pt>
                <c:pt idx="1">
                  <c:v>2015</c:v>
                </c:pt>
                <c:pt idx="2">
                  <c:v>2014</c:v>
                </c:pt>
                <c:pt idx="3">
                  <c:v>2013</c:v>
                </c:pt>
                <c:pt idx="4">
                  <c:v>2012</c:v>
                </c:pt>
                <c:pt idx="5">
                  <c:v>2011</c:v>
                </c:pt>
                <c:pt idx="6">
                  <c:v>2010</c:v>
                </c:pt>
                <c:pt idx="7">
                  <c:v>2009</c:v>
                </c:pt>
                <c:pt idx="8">
                  <c:v>2008</c:v>
                </c:pt>
                <c:pt idx="9">
                  <c:v>2007</c:v>
                </c:pt>
                <c:pt idx="10">
                  <c:v>2006</c:v>
                </c:pt>
                <c:pt idx="11">
                  <c:v>2005</c:v>
                </c:pt>
                <c:pt idx="12">
                  <c:v>2004</c:v>
                </c:pt>
                <c:pt idx="13">
                  <c:v>2003</c:v>
                </c:pt>
                <c:pt idx="14">
                  <c:v>2002</c:v>
                </c:pt>
                <c:pt idx="15">
                  <c:v>2001</c:v>
                </c:pt>
                <c:pt idx="16">
                  <c:v>2000</c:v>
                </c:pt>
                <c:pt idx="17">
                  <c:v>1999</c:v>
                </c:pt>
                <c:pt idx="18">
                  <c:v>1998</c:v>
                </c:pt>
                <c:pt idx="19">
                  <c:v>1997</c:v>
                </c:pt>
                <c:pt idx="20">
                  <c:v>1996</c:v>
                </c:pt>
                <c:pt idx="21">
                  <c:v>1995</c:v>
                </c:pt>
                <c:pt idx="22">
                  <c:v>1994</c:v>
                </c:pt>
                <c:pt idx="23">
                  <c:v>1993</c:v>
                </c:pt>
                <c:pt idx="24">
                  <c:v>1992</c:v>
                </c:pt>
                <c:pt idx="25">
                  <c:v>1991</c:v>
                </c:pt>
                <c:pt idx="26">
                  <c:v>1990</c:v>
                </c:pt>
                <c:pt idx="27">
                  <c:v>1989</c:v>
                </c:pt>
                <c:pt idx="28">
                  <c:v>1988</c:v>
                </c:pt>
                <c:pt idx="29">
                  <c:v>1987</c:v>
                </c:pt>
                <c:pt idx="30">
                  <c:v>1986</c:v>
                </c:pt>
                <c:pt idx="31">
                  <c:v>1985</c:v>
                </c:pt>
                <c:pt idx="32">
                  <c:v>1984</c:v>
                </c:pt>
                <c:pt idx="33">
                  <c:v>1983</c:v>
                </c:pt>
                <c:pt idx="34">
                  <c:v>1982</c:v>
                </c:pt>
                <c:pt idx="35">
                  <c:v>1981</c:v>
                </c:pt>
                <c:pt idx="36">
                  <c:v>1980</c:v>
                </c:pt>
                <c:pt idx="37">
                  <c:v>1979</c:v>
                </c:pt>
                <c:pt idx="38">
                  <c:v>1978</c:v>
                </c:pt>
                <c:pt idx="39">
                  <c:v>1977</c:v>
                </c:pt>
                <c:pt idx="40">
                  <c:v>1976</c:v>
                </c:pt>
                <c:pt idx="41">
                  <c:v>1975</c:v>
                </c:pt>
                <c:pt idx="42">
                  <c:v>1974</c:v>
                </c:pt>
                <c:pt idx="43">
                  <c:v>1973</c:v>
                </c:pt>
                <c:pt idx="44">
                  <c:v>1972</c:v>
                </c:pt>
                <c:pt idx="45">
                  <c:v>1971</c:v>
                </c:pt>
                <c:pt idx="46">
                  <c:v>1970</c:v>
                </c:pt>
                <c:pt idx="47">
                  <c:v>1969</c:v>
                </c:pt>
                <c:pt idx="48">
                  <c:v>1968</c:v>
                </c:pt>
                <c:pt idx="49">
                  <c:v>1967</c:v>
                </c:pt>
                <c:pt idx="50">
                  <c:v>1966</c:v>
                </c:pt>
                <c:pt idx="51">
                  <c:v>1965</c:v>
                </c:pt>
                <c:pt idx="52">
                  <c:v>1964</c:v>
                </c:pt>
                <c:pt idx="53">
                  <c:v>1963</c:v>
                </c:pt>
                <c:pt idx="54">
                  <c:v>1962</c:v>
                </c:pt>
                <c:pt idx="55">
                  <c:v>1961</c:v>
                </c:pt>
                <c:pt idx="56">
                  <c:v>1960</c:v>
                </c:pt>
                <c:pt idx="57">
                  <c:v>1959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Nikkei!$B$10:$B$67</c:f>
              <c:numCache>
                <c:formatCode>General</c:formatCode>
                <c:ptCount val="58"/>
                <c:pt idx="0">
                  <c:v>2016</c:v>
                </c:pt>
                <c:pt idx="1">
                  <c:v>2015</c:v>
                </c:pt>
                <c:pt idx="2">
                  <c:v>2014</c:v>
                </c:pt>
                <c:pt idx="3">
                  <c:v>2013</c:v>
                </c:pt>
                <c:pt idx="4">
                  <c:v>2012</c:v>
                </c:pt>
                <c:pt idx="5">
                  <c:v>2011</c:v>
                </c:pt>
                <c:pt idx="6">
                  <c:v>2010</c:v>
                </c:pt>
                <c:pt idx="7">
                  <c:v>2009</c:v>
                </c:pt>
                <c:pt idx="8">
                  <c:v>2008</c:v>
                </c:pt>
                <c:pt idx="9">
                  <c:v>2007</c:v>
                </c:pt>
                <c:pt idx="10">
                  <c:v>2006</c:v>
                </c:pt>
                <c:pt idx="11">
                  <c:v>2005</c:v>
                </c:pt>
                <c:pt idx="12">
                  <c:v>2004</c:v>
                </c:pt>
                <c:pt idx="13">
                  <c:v>2003</c:v>
                </c:pt>
                <c:pt idx="14">
                  <c:v>2002</c:v>
                </c:pt>
                <c:pt idx="15">
                  <c:v>2001</c:v>
                </c:pt>
                <c:pt idx="16">
                  <c:v>2000</c:v>
                </c:pt>
                <c:pt idx="17">
                  <c:v>1999</c:v>
                </c:pt>
                <c:pt idx="18">
                  <c:v>1998</c:v>
                </c:pt>
                <c:pt idx="19">
                  <c:v>1997</c:v>
                </c:pt>
                <c:pt idx="20">
                  <c:v>1996</c:v>
                </c:pt>
                <c:pt idx="21">
                  <c:v>1995</c:v>
                </c:pt>
                <c:pt idx="22">
                  <c:v>1994</c:v>
                </c:pt>
                <c:pt idx="23">
                  <c:v>1993</c:v>
                </c:pt>
                <c:pt idx="24">
                  <c:v>1992</c:v>
                </c:pt>
                <c:pt idx="25">
                  <c:v>1991</c:v>
                </c:pt>
                <c:pt idx="26">
                  <c:v>1990</c:v>
                </c:pt>
                <c:pt idx="27">
                  <c:v>1989</c:v>
                </c:pt>
                <c:pt idx="28">
                  <c:v>1988</c:v>
                </c:pt>
                <c:pt idx="29">
                  <c:v>1987</c:v>
                </c:pt>
                <c:pt idx="30">
                  <c:v>1986</c:v>
                </c:pt>
                <c:pt idx="31">
                  <c:v>1985</c:v>
                </c:pt>
                <c:pt idx="32">
                  <c:v>1984</c:v>
                </c:pt>
                <c:pt idx="33">
                  <c:v>1983</c:v>
                </c:pt>
                <c:pt idx="34">
                  <c:v>1982</c:v>
                </c:pt>
                <c:pt idx="35">
                  <c:v>1981</c:v>
                </c:pt>
                <c:pt idx="36">
                  <c:v>1980</c:v>
                </c:pt>
                <c:pt idx="37">
                  <c:v>1979</c:v>
                </c:pt>
                <c:pt idx="38">
                  <c:v>1978</c:v>
                </c:pt>
                <c:pt idx="39">
                  <c:v>1977</c:v>
                </c:pt>
                <c:pt idx="40">
                  <c:v>1976</c:v>
                </c:pt>
                <c:pt idx="41">
                  <c:v>1975</c:v>
                </c:pt>
                <c:pt idx="42">
                  <c:v>1974</c:v>
                </c:pt>
                <c:pt idx="43">
                  <c:v>1973</c:v>
                </c:pt>
                <c:pt idx="44">
                  <c:v>1972</c:v>
                </c:pt>
                <c:pt idx="45">
                  <c:v>1971</c:v>
                </c:pt>
                <c:pt idx="46">
                  <c:v>1970</c:v>
                </c:pt>
                <c:pt idx="47">
                  <c:v>1969</c:v>
                </c:pt>
                <c:pt idx="48">
                  <c:v>1968</c:v>
                </c:pt>
                <c:pt idx="49">
                  <c:v>1967</c:v>
                </c:pt>
                <c:pt idx="50">
                  <c:v>1966</c:v>
                </c:pt>
                <c:pt idx="51">
                  <c:v>1965</c:v>
                </c:pt>
                <c:pt idx="52">
                  <c:v>1964</c:v>
                </c:pt>
                <c:pt idx="53">
                  <c:v>1963</c:v>
                </c:pt>
                <c:pt idx="54">
                  <c:v>1962</c:v>
                </c:pt>
                <c:pt idx="55">
                  <c:v>1961</c:v>
                </c:pt>
                <c:pt idx="56">
                  <c:v>1960</c:v>
                </c:pt>
                <c:pt idx="57">
                  <c:v>1959</c:v>
                </c:pt>
              </c:numCache>
            </c:numRef>
          </c:cat>
          <c:val>
            <c:numRef>
              <c:f>Nikkei!$H$10:$H$67</c:f>
              <c:numCache>
                <c:formatCode>0%</c:formatCode>
                <c:ptCount val="58"/>
                <c:pt idx="0">
                  <c:v>-1.0979542361206555E-3</c:v>
                </c:pt>
                <c:pt idx="1">
                  <c:v>1.6807956564078179E-2</c:v>
                </c:pt>
                <c:pt idx="2">
                  <c:v>4.2687443830988318E-2</c:v>
                </c:pt>
                <c:pt idx="3">
                  <c:v>4.3162918823653244E-2</c:v>
                </c:pt>
                <c:pt idx="4">
                  <c:v>1.9388635746331626E-2</c:v>
                </c:pt>
                <c:pt idx="5">
                  <c:v>-2.182107051261507E-2</c:v>
                </c:pt>
                <c:pt idx="6">
                  <c:v>-2.9400356693192783E-2</c:v>
                </c:pt>
                <c:pt idx="7">
                  <c:v>-5.6839570640357308E-2</c:v>
                </c:pt>
                <c:pt idx="8">
                  <c:v>-4.3641334125874877E-2</c:v>
                </c:pt>
                <c:pt idx="9">
                  <c:v>3.2092571061979766E-4</c:v>
                </c:pt>
                <c:pt idx="10">
                  <c:v>-1.161885460083161E-2</c:v>
                </c:pt>
                <c:pt idx="11">
                  <c:v>-2.0740787631952445E-2</c:v>
                </c:pt>
                <c:pt idx="12">
                  <c:v>-5.2607622609416801E-2</c:v>
                </c:pt>
                <c:pt idx="13">
                  <c:v>-4.7761960829522866E-2</c:v>
                </c:pt>
                <c:pt idx="14">
                  <c:v>-6.5690694733312308E-2</c:v>
                </c:pt>
                <c:pt idx="15">
                  <c:v>-7.4976579711278454E-2</c:v>
                </c:pt>
                <c:pt idx="16">
                  <c:v>-5.3334910974855029E-2</c:v>
                </c:pt>
                <c:pt idx="17">
                  <c:v>-6.9508644576660589E-2</c:v>
                </c:pt>
                <c:pt idx="18">
                  <c:v>-7.4921208991331173E-2</c:v>
                </c:pt>
                <c:pt idx="19">
                  <c:v>-3.3995977205687977E-2</c:v>
                </c:pt>
                <c:pt idx="20">
                  <c:v>2.8364290278540404E-3</c:v>
                </c:pt>
                <c:pt idx="21">
                  <c:v>4.2664077848409226E-2</c:v>
                </c:pt>
                <c:pt idx="22">
                  <c:v>5.5035480381021129E-2</c:v>
                </c:pt>
                <c:pt idx="23">
                  <c:v>5.8184834581029674E-2</c:v>
                </c:pt>
                <c:pt idx="24">
                  <c:v>7.7589469718404344E-2</c:v>
                </c:pt>
                <c:pt idx="25">
                  <c:v>0.11582374989678026</c:v>
                </c:pt>
                <c:pt idx="26">
                  <c:v>0.12939736276612673</c:v>
                </c:pt>
                <c:pt idx="27">
                  <c:v>0.19470213835210934</c:v>
                </c:pt>
                <c:pt idx="28">
                  <c:v>0.17520378089238683</c:v>
                </c:pt>
                <c:pt idx="29">
                  <c:v>0.16053780417291302</c:v>
                </c:pt>
                <c:pt idx="30">
                  <c:v>0.14194716351006231</c:v>
                </c:pt>
                <c:pt idx="31">
                  <c:v>0.1166106085239452</c:v>
                </c:pt>
                <c:pt idx="32">
                  <c:v>0.11643123111465736</c:v>
                </c:pt>
                <c:pt idx="33">
                  <c:v>8.6728182839959395E-2</c:v>
                </c:pt>
                <c:pt idx="34">
                  <c:v>4.4077660303921899E-2</c:v>
                </c:pt>
                <c:pt idx="35">
                  <c:v>0.10965941449536493</c:v>
                </c:pt>
                <c:pt idx="36">
                  <c:v>0.13521173897460545</c:v>
                </c:pt>
                <c:pt idx="37">
                  <c:v>0.10785003485304412</c:v>
                </c:pt>
                <c:pt idx="38">
                  <c:v>0.13345657721331874</c:v>
                </c:pt>
                <c:pt idx="39">
                  <c:v>0.14254961443802358</c:v>
                </c:pt>
                <c:pt idx="40">
                  <c:v>0.13140423281345834</c:v>
                </c:pt>
                <c:pt idx="41">
                  <c:v>0.11842577171623819</c:v>
                </c:pt>
                <c:pt idx="42">
                  <c:v>0.12172239687895163</c:v>
                </c:pt>
                <c:pt idx="43">
                  <c:v>0.13396151752220301</c:v>
                </c:pt>
                <c:pt idx="44">
                  <c:v>0.13874009810021432</c:v>
                </c:pt>
                <c:pt idx="45">
                  <c:v>6.5968396195654283E-2</c:v>
                </c:pt>
                <c:pt idx="46">
                  <c:v>3.8900951301733162E-2</c:v>
                </c:pt>
                <c:pt idx="47">
                  <c:v>0.10427492032005636</c:v>
                </c:pt>
                <c:pt idx="48">
                  <c:v>9.910960989821864E-2</c:v>
                </c:pt>
                <c:pt idx="49">
                  <c:v>0.104613570649343</c:v>
                </c:pt>
                <c:pt idx="50">
                  <c:v>0.10212624553183344</c:v>
                </c:pt>
                <c:pt idx="51">
                  <c:v>0.12785448612261607</c:v>
                </c:pt>
                <c:pt idx="52">
                  <c:v>0.13072506285515764</c:v>
                </c:pt>
                <c:pt idx="53">
                  <c:v>0.12479588546874856</c:v>
                </c:pt>
                <c:pt idx="54">
                  <c:v>0.14628976056463472</c:v>
                </c:pt>
                <c:pt idx="55">
                  <c:v>0.24046921661116555</c:v>
                </c:pt>
                <c:pt idx="56">
                  <c:v>0.29546899248140385</c:v>
                </c:pt>
                <c:pt idx="57">
                  <c:v>0.23052694535641269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5F-49A4-86CD-C29F0AFA0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705744"/>
        <c:axId val="746702792"/>
      </c:lineChart>
      <c:catAx>
        <c:axId val="74670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702792"/>
        <c:crosses val="autoZero"/>
        <c:auto val="1"/>
        <c:lblAlgn val="ctr"/>
        <c:lblOffset val="100"/>
        <c:noMultiLvlLbl val="0"/>
      </c:catAx>
      <c:valAx>
        <c:axId val="74670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70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495300</xdr:colOff>
      <xdr:row>22</xdr:row>
      <xdr:rowOff>128587</xdr:rowOff>
    </xdr:from>
    <xdr:to>
      <xdr:col>21</xdr:col>
      <xdr:colOff>190500</xdr:colOff>
      <xdr:row>39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indexes.nikkei.co.jp/en/nkave/archives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65"/>
  <sheetViews>
    <sheetView tabSelected="1" workbookViewId="0"/>
  </sheetViews>
  <sheetFormatPr defaultRowHeight="12.75" x14ac:dyDescent="0.2"/>
  <cols>
    <col min="1" max="1" width="2.85546875" customWidth="1"/>
    <col min="2" max="2" width="9.85546875" customWidth="1"/>
    <col min="4" max="4" width="9.140625" style="2"/>
    <col min="5" max="5" width="1" style="2" customWidth="1"/>
    <col min="6" max="6" width="9.140625" style="2"/>
    <col min="7" max="7" width="1" style="2" customWidth="1"/>
    <col min="8" max="8" width="9.140625" style="2"/>
    <col min="9" max="9" width="1" style="2" customWidth="1"/>
    <col min="10" max="10" width="9.140625" style="2"/>
    <col min="11" max="11" width="0.85546875" customWidth="1"/>
    <col min="12" max="12" width="9.140625" style="2"/>
    <col min="14" max="14" width="9.140625" style="2"/>
    <col min="15" max="15" width="1" style="2" customWidth="1"/>
    <col min="16" max="16" width="9.140625" style="2"/>
    <col min="17" max="17" width="1" style="2" customWidth="1"/>
    <col min="18" max="18" width="9.140625" style="2"/>
    <col min="19" max="19" width="1" style="2" customWidth="1"/>
    <col min="20" max="20" width="9.140625" style="2"/>
    <col min="21" max="21" width="0.85546875" customWidth="1"/>
    <col min="22" max="22" width="9.140625" style="2"/>
    <col min="24" max="24" width="9.140625" style="2"/>
    <col min="25" max="25" width="1" style="2" customWidth="1"/>
    <col min="26" max="26" width="9.140625" style="2"/>
    <col min="27" max="27" width="1" style="2" customWidth="1"/>
    <col min="28" max="28" width="9.140625" style="2"/>
    <col min="29" max="29" width="1" style="2" customWidth="1"/>
    <col min="30" max="30" width="9.140625" style="2"/>
    <col min="31" max="31" width="0.85546875" customWidth="1"/>
  </cols>
  <sheetData>
    <row r="2" spans="2:31" x14ac:dyDescent="0.2">
      <c r="D2" s="2" t="s">
        <v>13</v>
      </c>
      <c r="F2" s="2" t="s">
        <v>0</v>
      </c>
      <c r="H2" s="2" t="s">
        <v>1</v>
      </c>
      <c r="J2" s="2" t="s">
        <v>2</v>
      </c>
      <c r="P2" s="2" t="s">
        <v>0</v>
      </c>
      <c r="R2" s="2" t="s">
        <v>1</v>
      </c>
      <c r="T2" s="2" t="s">
        <v>2</v>
      </c>
      <c r="AB2" s="2" t="s">
        <v>1</v>
      </c>
      <c r="AD2" s="2" t="s">
        <v>2</v>
      </c>
    </row>
    <row r="3" spans="2:31" s="5" customFormat="1" x14ac:dyDescent="0.2">
      <c r="B3" s="5" t="s">
        <v>3</v>
      </c>
      <c r="D3" s="6">
        <f>AVERAGE(D9:D58)</f>
        <v>8.1771188145752266E-2</v>
      </c>
      <c r="E3" s="6"/>
      <c r="F3" s="6">
        <f>AVERAGE(F9:F54)</f>
        <v>7.0352135913105338E-2</v>
      </c>
      <c r="G3" s="6"/>
      <c r="H3" s="6">
        <f>AVERAGE(H9:H54)</f>
        <v>7.1255163137382935E-2</v>
      </c>
      <c r="I3" s="6"/>
      <c r="J3" s="6">
        <f>AVERAGE(J9:J54)</f>
        <v>8.3992080694139062E-2</v>
      </c>
      <c r="L3" s="7"/>
      <c r="N3" s="6">
        <f>AVERAGE(N9:N58)</f>
        <v>4.4550133993146786E-2</v>
      </c>
      <c r="O3" s="6"/>
      <c r="P3" s="6">
        <f>AVERAGE(P9:P54)</f>
        <v>3.2557586939223691E-2</v>
      </c>
      <c r="Q3" s="6"/>
      <c r="R3" s="6">
        <f>AVERAGE(R9:R49)</f>
        <v>3.277504294347007E-2</v>
      </c>
      <c r="S3" s="6"/>
      <c r="T3" s="6">
        <f>AVERAGE(T9:T39)</f>
        <v>4.6469972992446235E-2</v>
      </c>
      <c r="V3" s="7"/>
      <c r="X3" s="6"/>
      <c r="Y3" s="6"/>
      <c r="Z3" s="6"/>
      <c r="AA3" s="6"/>
      <c r="AB3" s="6">
        <f>AVERAGE(AB9:AB49)</f>
        <v>-1.6064374598929135E-2</v>
      </c>
      <c r="AC3" s="6"/>
      <c r="AD3" s="6">
        <f>AVERAGE(AD9:AD39)</f>
        <v>3.5339772192059908E-2</v>
      </c>
    </row>
    <row r="4" spans="2:31" x14ac:dyDescent="0.2">
      <c r="B4" t="s">
        <v>4</v>
      </c>
      <c r="D4" s="3">
        <f>MAX(D9:D58)</f>
        <v>0.34110653863740281</v>
      </c>
      <c r="E4" s="3"/>
      <c r="F4" s="3">
        <f>MAX(F9:F54)</f>
        <v>0.26184358541775477</v>
      </c>
      <c r="G4" s="3"/>
      <c r="H4" s="3">
        <f>MAX(H9:H54)</f>
        <v>0.16038631798285341</v>
      </c>
      <c r="I4" s="3"/>
      <c r="J4" s="3">
        <f>MAX(J9:J54)</f>
        <v>0.13945102729265643</v>
      </c>
      <c r="N4" s="3">
        <f>MAX(N9:N58)</f>
        <v>0.31291647919524457</v>
      </c>
      <c r="O4" s="3"/>
      <c r="P4" s="3">
        <f>MAX(P9:P54)</f>
        <v>0.24128945647322037</v>
      </c>
      <c r="Q4" s="3"/>
      <c r="R4" s="3">
        <f>MAX(R9:R49)</f>
        <v>0.13297103556501641</v>
      </c>
      <c r="S4" s="3"/>
      <c r="T4" s="3">
        <f>MAX(T9:T39)</f>
        <v>9.8231945807924992E-2</v>
      </c>
      <c r="X4" s="3"/>
      <c r="Y4" s="3"/>
      <c r="Z4" s="3"/>
      <c r="AA4" s="3"/>
      <c r="AB4" s="3">
        <f>MAX(AB9:AB49)</f>
        <v>1.0590795650505889E-2</v>
      </c>
      <c r="AC4" s="3"/>
      <c r="AD4" s="3">
        <f>MAX(AD9:AD39)</f>
        <v>5.6331004792995722E-2</v>
      </c>
    </row>
    <row r="5" spans="2:31" x14ac:dyDescent="0.2">
      <c r="B5" t="s">
        <v>5</v>
      </c>
      <c r="D5" s="3">
        <f>MIN(D9:D58)</f>
        <v>-0.38485793674575708</v>
      </c>
      <c r="E5" s="3"/>
      <c r="F5" s="3">
        <f>MIN(F9:F54)</f>
        <v>-5.7242561649346685E-2</v>
      </c>
      <c r="G5" s="3"/>
      <c r="H5" s="3">
        <f>MIN(H9:H54)</f>
        <v>-3.0344462568765967E-2</v>
      </c>
      <c r="I5" s="3"/>
      <c r="J5" s="3">
        <f>MIN(J9:J54)</f>
        <v>4.8147169112621721E-2</v>
      </c>
      <c r="N5" s="3">
        <f>MIN(N9:N58)</f>
        <v>-0.39347607705194898</v>
      </c>
      <c r="O5" s="3"/>
      <c r="P5" s="3">
        <f>MIN(P9:P54)</f>
        <v>-0.10838202559498546</v>
      </c>
      <c r="Q5" s="3"/>
      <c r="R5" s="3">
        <f>MIN(R9:R49)</f>
        <v>-6.517455434378637E-2</v>
      </c>
      <c r="S5" s="3"/>
      <c r="T5" s="3">
        <f>MIN(T9:T39)</f>
        <v>-1.1103502403393695E-2</v>
      </c>
      <c r="X5" s="3"/>
      <c r="Y5" s="3"/>
      <c r="Z5" s="3"/>
      <c r="AA5" s="3"/>
      <c r="AB5" s="3">
        <f>MIN(AB9:AB49)</f>
        <v>-6.3664926465385005E-2</v>
      </c>
      <c r="AC5" s="3"/>
      <c r="AD5" s="3">
        <f>MIN(AD9:AD39)</f>
        <v>2.4871711484996062E-2</v>
      </c>
    </row>
    <row r="6" spans="2:31" x14ac:dyDescent="0.2">
      <c r="B6" t="s">
        <v>6</v>
      </c>
      <c r="D6" s="3">
        <f>STDEV(D9:D58)</f>
        <v>0.16405887095149363</v>
      </c>
      <c r="E6" s="3"/>
      <c r="F6" s="3">
        <f>STDEV(F9:F54)</f>
        <v>7.5373839705992415E-2</v>
      </c>
      <c r="G6" s="3"/>
      <c r="H6" s="3">
        <f>STDEV(H9:H54)</f>
        <v>5.1086646623139872E-2</v>
      </c>
      <c r="I6" s="3"/>
      <c r="J6" s="3">
        <f>STDEV(J9:J54)</f>
        <v>2.5779765680372001E-2</v>
      </c>
      <c r="N6" s="3">
        <f>STDEV(N9:N58)</f>
        <v>0.16309611258008355</v>
      </c>
      <c r="O6" s="3"/>
      <c r="P6" s="3">
        <f>STDEV(P9:P54)</f>
        <v>7.978858582945228E-2</v>
      </c>
      <c r="Q6" s="3"/>
      <c r="R6" s="3">
        <f>STDEV(R9:R49)</f>
        <v>5.580414986469362E-2</v>
      </c>
      <c r="S6" s="3"/>
      <c r="T6" s="3">
        <f>STDEV(T9:T39)</f>
        <v>3.0013144856410143E-2</v>
      </c>
      <c r="X6" s="3"/>
      <c r="Y6" s="3"/>
      <c r="Z6" s="3"/>
      <c r="AA6" s="3"/>
      <c r="AB6" s="3">
        <f>STDEV(AB9:AB49)</f>
        <v>3.0632083165925167E-2</v>
      </c>
      <c r="AC6" s="3"/>
      <c r="AD6" s="3">
        <f>STDEV(AD9:AD39)</f>
        <v>9.9086228850896359E-3</v>
      </c>
    </row>
    <row r="7" spans="2:31" x14ac:dyDescent="0.2">
      <c r="B7" t="s">
        <v>7</v>
      </c>
      <c r="D7" s="3">
        <f>SUM(E9:E58)/COUNT(E9:E58)</f>
        <v>0.74</v>
      </c>
      <c r="E7" s="3"/>
      <c r="F7" s="3">
        <f>SUM(G9:G54)/COUNT(G9:G54)</f>
        <v>0.75609756097560976</v>
      </c>
      <c r="G7" s="3"/>
      <c r="H7" s="3">
        <f>SUM(I9:I49)/COUNT(I9:I49)</f>
        <v>0.87804878048780488</v>
      </c>
      <c r="I7" s="3"/>
      <c r="J7" s="3">
        <f>SUM(K9:K39)/COUNT(K9:K39)</f>
        <v>1</v>
      </c>
      <c r="N7" s="3">
        <f>SUM(O9:O58)/COUNT(O9:O58)</f>
        <v>0.66</v>
      </c>
      <c r="O7" s="3"/>
      <c r="P7" s="3">
        <f>SUM(Q9:Q54)/COUNT(Q9:Q54)</f>
        <v>0.65853658536585369</v>
      </c>
      <c r="Q7" s="3"/>
      <c r="R7" s="3">
        <f>SUM(S9:S49)/COUNT(S9:S49)</f>
        <v>0.70731707317073167</v>
      </c>
      <c r="S7" s="3"/>
      <c r="T7" s="3">
        <f>SUM(U9:U39)/COUNT(U9:U39)</f>
        <v>0.90322580645161288</v>
      </c>
      <c r="X7" s="3"/>
      <c r="Y7" s="3"/>
      <c r="Z7" s="3"/>
      <c r="AA7" s="3"/>
      <c r="AB7" s="3"/>
      <c r="AC7" s="3"/>
      <c r="AD7" s="3"/>
    </row>
    <row r="8" spans="2:31" x14ac:dyDescent="0.2">
      <c r="C8" s="22" t="s">
        <v>10</v>
      </c>
      <c r="L8" s="2" t="s">
        <v>11</v>
      </c>
      <c r="V8" s="2" t="s">
        <v>12</v>
      </c>
    </row>
    <row r="9" spans="2:31" x14ac:dyDescent="0.2">
      <c r="B9">
        <v>2016</v>
      </c>
      <c r="C9" s="20">
        <v>2179.98</v>
      </c>
      <c r="D9" s="3">
        <f>C9/C10-1</f>
        <v>6.655772674344651E-2</v>
      </c>
      <c r="E9" s="4">
        <f>IF(D9&gt;0,1,0)</f>
        <v>1</v>
      </c>
      <c r="F9" s="3">
        <f>RATE(5,0,-C14,C9)</f>
        <v>0.11630275381803194</v>
      </c>
      <c r="G9" s="4">
        <f>IF(F9&gt;0,1,0)</f>
        <v>1</v>
      </c>
      <c r="H9" s="8">
        <f>RATE(10,0,-C19,C9)</f>
        <v>4.3922938577350364E-2</v>
      </c>
      <c r="I9" s="4">
        <f>IF(H9&gt;0,1,0)</f>
        <v>1</v>
      </c>
      <c r="J9" s="3">
        <f>RATE(20,0,-C29,C9)</f>
        <v>5.545406188070074E-2</v>
      </c>
      <c r="K9" s="4">
        <f>IF(J9&gt;0,1,0)</f>
        <v>1</v>
      </c>
      <c r="L9" s="19">
        <v>1.6E-2</v>
      </c>
      <c r="M9" s="20">
        <f t="shared" ref="M9:M39" si="0">M10*(1+D9)*(1-L9)</f>
        <v>363.96035394452451</v>
      </c>
      <c r="N9" s="3">
        <f>M9/M10-1</f>
        <v>4.9492803115551265E-2</v>
      </c>
      <c r="O9" s="4">
        <f>IF(N9&gt;0,1,0)</f>
        <v>1</v>
      </c>
      <c r="P9" s="3">
        <f>RATE(5,0,-M14,M9)</f>
        <v>9.8979273025424946E-2</v>
      </c>
      <c r="Q9" s="4">
        <f>IF(P9&gt;0,1,0)</f>
        <v>1</v>
      </c>
      <c r="R9" s="8">
        <f>RATE(10,0,-M19,M9)</f>
        <v>2.7333059063948437E-2</v>
      </c>
      <c r="S9" s="4">
        <f>IF(R9&gt;0,1,0)</f>
        <v>1</v>
      </c>
      <c r="T9" s="3">
        <f>RATE(20,0,-M29,M9)</f>
        <v>3.7874900449321687E-2</v>
      </c>
      <c r="U9" s="4">
        <f>IF(T9&gt;0,1,0)</f>
        <v>1</v>
      </c>
      <c r="V9" s="21">
        <v>0.28599999999999998</v>
      </c>
      <c r="W9" s="20">
        <f>M9-((M9-$M$59)*V9)</f>
        <v>282.84207271639048</v>
      </c>
      <c r="X9" s="3"/>
      <c r="Y9" s="4">
        <f>IF(X9&gt;0,1,0)</f>
        <v>0</v>
      </c>
      <c r="Z9" s="3"/>
      <c r="AA9" s="4">
        <f>IF(Z9&gt;0,1,0)</f>
        <v>0</v>
      </c>
      <c r="AB9" s="8">
        <f>RATE(10,0,-W19,W9)</f>
        <v>1.7520894721970606E-3</v>
      </c>
      <c r="AC9" s="4">
        <f>IF(AB9&gt;0,1,0)</f>
        <v>1</v>
      </c>
      <c r="AD9" s="3">
        <f>RATE(20,0,-W29,W9)</f>
        <v>2.4871711484996062E-2</v>
      </c>
      <c r="AE9" s="4">
        <f>IF(AD9&gt;0,1,0)</f>
        <v>1</v>
      </c>
    </row>
    <row r="10" spans="2:31" x14ac:dyDescent="0.2">
      <c r="B10">
        <v>2015</v>
      </c>
      <c r="C10" s="20">
        <v>2043.94</v>
      </c>
      <c r="D10" s="3">
        <f>C10/C11-1</f>
        <v>-7.26601583369757E-3</v>
      </c>
      <c r="E10" s="4">
        <f t="shared" ref="E10" si="1">IF(D10&gt;0,1,0)</f>
        <v>0</v>
      </c>
      <c r="F10" s="3">
        <f>RATE(5,0,-C15,C10)</f>
        <v>0.10200194288091793</v>
      </c>
      <c r="G10" s="4">
        <f t="shared" ref="G10:I49" si="2">IF(F10&gt;0,1,0)</f>
        <v>1</v>
      </c>
      <c r="H10" s="8">
        <f>RATE(10,0,-C20,C10)</f>
        <v>5.0546463584241405E-2</v>
      </c>
      <c r="I10" s="4">
        <f t="shared" si="2"/>
        <v>1</v>
      </c>
      <c r="J10" s="3">
        <f>RATE(20,0,-C30,C10)</f>
        <v>6.1810068706968188E-2</v>
      </c>
      <c r="K10" s="4">
        <f t="shared" ref="K10" si="3">IF(J10&gt;0,1,0)</f>
        <v>1</v>
      </c>
      <c r="L10" s="19">
        <v>1.388E-2</v>
      </c>
      <c r="M10" s="20">
        <f t="shared" si="0"/>
        <v>346.79642667778421</v>
      </c>
      <c r="N10" s="3">
        <f t="shared" ref="N10:N58" si="4">M10/M11-1</f>
        <v>-2.1045163533925826E-2</v>
      </c>
      <c r="O10" s="4">
        <f t="shared" ref="O10:O58" si="5">IF(N10&gt;0,1,0)</f>
        <v>0</v>
      </c>
      <c r="P10" s="3">
        <f>RATE(5,0,-M15,M10)</f>
        <v>8.4114243245610426E-2</v>
      </c>
      <c r="Q10" s="4">
        <f t="shared" ref="Q10:S10" si="6">IF(P10&gt;0,1,0)</f>
        <v>1</v>
      </c>
      <c r="R10" s="8">
        <f>RATE(10,0,-M20,M10)</f>
        <v>3.3288895599811651E-2</v>
      </c>
      <c r="S10" s="4">
        <f t="shared" ref="S10:U10" si="7">IF(R10&gt;0,1,0)</f>
        <v>1</v>
      </c>
      <c r="T10" s="3">
        <f>RATE(20,0,-M30,M10)</f>
        <v>4.3990118972615365E-2</v>
      </c>
      <c r="U10" s="4">
        <f t="shared" ref="U10:U39" si="8">IF(T10&gt;0,1,0)</f>
        <v>1</v>
      </c>
      <c r="V10" s="21">
        <v>0.28599999999999998</v>
      </c>
      <c r="W10" s="20">
        <f>M10-((M10-$M$59)*V10)</f>
        <v>270.58702864793793</v>
      </c>
      <c r="X10" s="3"/>
      <c r="Y10" s="4">
        <f t="shared" ref="Y10:Y14" si="9">IF(X10&gt;0,1,0)</f>
        <v>0</v>
      </c>
      <c r="Z10" s="3"/>
      <c r="AA10" s="4">
        <f t="shared" ref="AA10:AC10" si="10">IF(Z10&gt;0,1,0)</f>
        <v>0</v>
      </c>
      <c r="AB10" s="8">
        <f>RATE(10,0,-W20,W10)</f>
        <v>7.9639462808423073E-3</v>
      </c>
      <c r="AC10" s="4">
        <f t="shared" ref="AC10:AE10" si="11">IF(AB10&gt;0,1,0)</f>
        <v>1</v>
      </c>
      <c r="AD10" s="3">
        <f>RATE(20,0,-W30,W10)</f>
        <v>3.1117140311446172E-2</v>
      </c>
      <c r="AE10" s="4">
        <f t="shared" ref="AE10:AE13" si="12">IF(AD10&gt;0,1,0)</f>
        <v>1</v>
      </c>
    </row>
    <row r="11" spans="2:31" x14ac:dyDescent="0.2">
      <c r="B11">
        <f>+B10-1</f>
        <v>2014</v>
      </c>
      <c r="C11" s="20">
        <v>2058.9</v>
      </c>
      <c r="D11" s="3">
        <f t="shared" ref="D11:D58" si="13">C11/C12-1</f>
        <v>0.11390638187366098</v>
      </c>
      <c r="E11" s="4">
        <f t="shared" ref="E11" si="14">IF(D11&gt;0,1,0)</f>
        <v>1</v>
      </c>
      <c r="F11" s="3">
        <f>RATE(5,0,-C16,C11)</f>
        <v>0.13048365510767196</v>
      </c>
      <c r="G11" s="4">
        <f t="shared" si="2"/>
        <v>1</v>
      </c>
      <c r="H11" s="8">
        <f>RATE(10,0,-C21,C11)</f>
        <v>5.4426058033055627E-2</v>
      </c>
      <c r="I11" s="4">
        <f t="shared" si="2"/>
        <v>1</v>
      </c>
      <c r="J11" s="3">
        <f>RATE(20,0,-C31,C11)</f>
        <v>7.7899719210411167E-2</v>
      </c>
      <c r="K11" s="4">
        <f t="shared" ref="K11" si="15">IF(J11&gt;0,1,0)</f>
        <v>1</v>
      </c>
      <c r="L11" s="19">
        <v>1.499E-2</v>
      </c>
      <c r="M11" s="20">
        <f t="shared" si="0"/>
        <v>354.25171188661113</v>
      </c>
      <c r="N11" s="3">
        <f t="shared" si="4"/>
        <v>9.7208925209374852E-2</v>
      </c>
      <c r="O11" s="4">
        <f t="shared" si="5"/>
        <v>1</v>
      </c>
      <c r="P11" s="3">
        <f>RATE(5,0,-M16,M11)</f>
        <v>0.11312612452419996</v>
      </c>
      <c r="Q11" s="4">
        <f t="shared" ref="Q11:S11" si="16">IF(P11&gt;0,1,0)</f>
        <v>1</v>
      </c>
      <c r="R11" s="8">
        <f>RATE(10,0,-M21,M11)</f>
        <v>3.6167041174568738E-2</v>
      </c>
      <c r="S11" s="4">
        <f t="shared" ref="S11:U11" si="17">IF(R11&gt;0,1,0)</f>
        <v>1</v>
      </c>
      <c r="T11" s="3">
        <f>RATE(20,0,-M31,M11)</f>
        <v>5.9424739745976903E-2</v>
      </c>
      <c r="U11" s="4">
        <f t="shared" si="8"/>
        <v>1</v>
      </c>
      <c r="V11" s="21">
        <v>0.28599999999999998</v>
      </c>
      <c r="W11" s="20">
        <f>M11-((M11-$M$59)*V11)</f>
        <v>275.91010228704033</v>
      </c>
      <c r="X11" s="3"/>
      <c r="Y11" s="4">
        <f t="shared" si="9"/>
        <v>0</v>
      </c>
      <c r="Z11" s="3"/>
      <c r="AA11" s="4">
        <f t="shared" ref="AA11:AC11" si="18">IF(Z11&gt;0,1,0)</f>
        <v>0</v>
      </c>
      <c r="AB11" s="8">
        <f>RATE(10,0,-W21,W11)</f>
        <v>1.0590795650505889E-2</v>
      </c>
      <c r="AC11" s="4">
        <f t="shared" ref="AC11:AE11" si="19">IF(AB11&gt;0,1,0)</f>
        <v>1</v>
      </c>
      <c r="AD11" s="3">
        <f>RATE(20,0,-W31,W11)</f>
        <v>4.6267879411964467E-2</v>
      </c>
      <c r="AE11" s="4">
        <f t="shared" si="12"/>
        <v>1</v>
      </c>
    </row>
    <row r="12" spans="2:31" x14ac:dyDescent="0.2">
      <c r="B12">
        <f t="shared" ref="B12:B59" si="20">+B11-1</f>
        <v>2013</v>
      </c>
      <c r="C12" s="20">
        <v>1848.36</v>
      </c>
      <c r="D12" s="3">
        <f t="shared" si="13"/>
        <v>0.29601245275874866</v>
      </c>
      <c r="E12" s="4">
        <f t="shared" ref="E12" si="21">IF(D12&gt;0,1,0)</f>
        <v>1</v>
      </c>
      <c r="F12" s="3">
        <f>RATE(5,0,-C17,C12)</f>
        <v>0.15397318780623381</v>
      </c>
      <c r="G12" s="4">
        <f t="shared" si="2"/>
        <v>1</v>
      </c>
      <c r="H12" s="8">
        <f>RATE(10,0,-C22,C12)</f>
        <v>5.2134597859639649E-2</v>
      </c>
      <c r="I12" s="4">
        <f t="shared" si="2"/>
        <v>1</v>
      </c>
      <c r="J12" s="3">
        <f>RATE(20,0,-C32,C12)</f>
        <v>7.1270321077884821E-2</v>
      </c>
      <c r="K12" s="4">
        <f t="shared" ref="K12" si="22">IF(J12&gt;0,1,0)</f>
        <v>1</v>
      </c>
      <c r="L12" s="19">
        <v>1.549E-2</v>
      </c>
      <c r="M12" s="20">
        <f t="shared" si="0"/>
        <v>322.86623244430046</v>
      </c>
      <c r="N12" s="3">
        <f t="shared" si="4"/>
        <v>0.27593721986551545</v>
      </c>
      <c r="O12" s="4">
        <f t="shared" si="5"/>
        <v>1</v>
      </c>
      <c r="P12" s="3">
        <f>RATE(5,0,-M17,M12)</f>
        <v>0.13626064950341943</v>
      </c>
      <c r="Q12" s="4">
        <f t="shared" ref="Q12:S12" si="23">IF(P12&gt;0,1,0)</f>
        <v>1</v>
      </c>
      <c r="R12" s="8">
        <f>RATE(10,0,-M22,M12)</f>
        <v>3.3264633466464175E-2</v>
      </c>
      <c r="S12" s="4">
        <f t="shared" ref="S12:U12" si="24">IF(R12&gt;0,1,0)</f>
        <v>1</v>
      </c>
      <c r="T12" s="3">
        <f>RATE(20,0,-M32,M12)</f>
        <v>5.2547561895457125E-2</v>
      </c>
      <c r="U12" s="4">
        <f t="shared" si="8"/>
        <v>1</v>
      </c>
      <c r="V12" s="21">
        <v>0.28599999999999998</v>
      </c>
      <c r="W12" s="20">
        <f>M12-((M12-$M$59)*V12)</f>
        <v>253.50086996523055</v>
      </c>
      <c r="X12" s="3"/>
      <c r="Y12" s="4">
        <f t="shared" si="9"/>
        <v>0</v>
      </c>
      <c r="Z12" s="3"/>
      <c r="AA12" s="4">
        <f t="shared" ref="AA12:AC12" si="25">IF(Z12&gt;0,1,0)</f>
        <v>0</v>
      </c>
      <c r="AB12" s="8">
        <f>RATE(10,0,-W22,W12)</f>
        <v>8.5727904105787085E-3</v>
      </c>
      <c r="AC12" s="4">
        <f t="shared" ref="AC12:AE12" si="26">IF(AB12&gt;0,1,0)</f>
        <v>1</v>
      </c>
      <c r="AD12" s="3">
        <f>RATE(20,0,-W32,W12)</f>
        <v>3.9895193843598006E-2</v>
      </c>
      <c r="AE12" s="4">
        <f t="shared" si="12"/>
        <v>1</v>
      </c>
    </row>
    <row r="13" spans="2:31" x14ac:dyDescent="0.2">
      <c r="B13">
        <f t="shared" si="20"/>
        <v>2012</v>
      </c>
      <c r="C13" s="20">
        <v>1426.19</v>
      </c>
      <c r="D13" s="3">
        <f t="shared" si="13"/>
        <v>0.13405693384223927</v>
      </c>
      <c r="E13" s="4">
        <f t="shared" ref="E13" si="27">IF(D13&gt;0,1,0)</f>
        <v>1</v>
      </c>
      <c r="F13" s="8">
        <f>RATE(5,0,-C18,C13)</f>
        <v>-5.8109663989109892E-3</v>
      </c>
      <c r="G13" s="4">
        <f t="shared" si="2"/>
        <v>0</v>
      </c>
      <c r="H13" s="8">
        <f>RATE(10,0,-C23,C13)</f>
        <v>4.9490122997258204E-2</v>
      </c>
      <c r="I13" s="4">
        <f t="shared" si="2"/>
        <v>1</v>
      </c>
      <c r="J13" s="3">
        <f>RATE(20,0,-C33,C13)</f>
        <v>6.1082111574578421E-2</v>
      </c>
      <c r="K13" s="4">
        <f t="shared" ref="K13" si="28">IF(J13&gt;0,1,0)</f>
        <v>1</v>
      </c>
      <c r="L13" s="19">
        <v>1.7229999999999999E-2</v>
      </c>
      <c r="M13" s="20">
        <f t="shared" si="0"/>
        <v>253.04241260265982</v>
      </c>
      <c r="N13" s="3">
        <f t="shared" si="4"/>
        <v>0.11451713287213749</v>
      </c>
      <c r="O13" s="4">
        <f t="shared" si="5"/>
        <v>1</v>
      </c>
      <c r="P13" s="8">
        <f>RATE(5,0,-M18,M13)</f>
        <v>-2.0776804266998919E-2</v>
      </c>
      <c r="Q13" s="4">
        <f t="shared" ref="Q13:S13" si="29">IF(P13&gt;0,1,0)</f>
        <v>0</v>
      </c>
      <c r="R13" s="8">
        <f>RATE(10,0,-M23,M13)</f>
        <v>3.0816148189261074E-2</v>
      </c>
      <c r="S13" s="4">
        <f t="shared" ref="S13:U13" si="30">IF(R13&gt;0,1,0)</f>
        <v>1</v>
      </c>
      <c r="T13" s="3">
        <f>RATE(20,0,-M33,M13)</f>
        <v>4.2054001377850668E-2</v>
      </c>
      <c r="U13" s="4">
        <f t="shared" si="8"/>
        <v>1</v>
      </c>
      <c r="V13" s="21">
        <v>0.28599999999999998</v>
      </c>
      <c r="W13" s="20">
        <f>M13-((M13-$M$59)*V13)</f>
        <v>203.64666259829912</v>
      </c>
      <c r="X13" s="3"/>
      <c r="Y13" s="4">
        <f t="shared" si="9"/>
        <v>0</v>
      </c>
      <c r="Z13" s="8"/>
      <c r="AA13" s="4">
        <f t="shared" ref="AA13:AC13" si="31">IF(Z13&gt;0,1,0)</f>
        <v>0</v>
      </c>
      <c r="AB13" s="8">
        <f>RATE(10,0,-W23,W13)</f>
        <v>8.6711773554330341E-3</v>
      </c>
      <c r="AC13" s="4">
        <f t="shared" ref="AC13:AE13" si="32">IF(AB13&gt;0,1,0)</f>
        <v>1</v>
      </c>
      <c r="AD13" s="3">
        <f>RATE(20,0,-W33,W13)</f>
        <v>3.0800034599832285E-2</v>
      </c>
      <c r="AE13" s="4">
        <f t="shared" si="12"/>
        <v>1</v>
      </c>
    </row>
    <row r="14" spans="2:31" x14ac:dyDescent="0.2">
      <c r="B14">
        <f t="shared" si="20"/>
        <v>2011</v>
      </c>
      <c r="C14" s="20">
        <v>1257.5999999999999</v>
      </c>
      <c r="D14" s="3">
        <f t="shared" si="13"/>
        <v>-3.1805604147616684E-5</v>
      </c>
      <c r="E14" s="4">
        <f t="shared" ref="E14" si="33">IF(D14&gt;0,1,0)</f>
        <v>0</v>
      </c>
      <c r="F14" s="8">
        <f>RATE(5,0,-C19,C14)</f>
        <v>-2.3763850836063263E-2</v>
      </c>
      <c r="G14" s="4">
        <f t="shared" si="2"/>
        <v>0</v>
      </c>
      <c r="H14" s="8">
        <f>RATE(10,0,-C24,C14)</f>
        <v>9.1530513888614332E-3</v>
      </c>
      <c r="I14" s="4">
        <f t="shared" si="2"/>
        <v>1</v>
      </c>
      <c r="J14" s="3">
        <f>RATE(20,0,-C34,C14)</f>
        <v>5.6733894541015385E-2</v>
      </c>
      <c r="K14" s="4">
        <f t="shared" ref="K14" si="34">IF(J14&gt;0,1,0)</f>
        <v>1</v>
      </c>
      <c r="L14" s="19">
        <v>1.9560000000000001E-2</v>
      </c>
      <c r="M14" s="20">
        <f t="shared" si="0"/>
        <v>227.04219176116516</v>
      </c>
      <c r="N14" s="3">
        <f t="shared" si="4"/>
        <v>-1.9591183486530439E-2</v>
      </c>
      <c r="O14" s="4">
        <f t="shared" si="5"/>
        <v>0</v>
      </c>
      <c r="P14" s="8">
        <f>RATE(5,0,-M19,M14)</f>
        <v>-3.9642293398958042E-2</v>
      </c>
      <c r="Q14" s="4">
        <f t="shared" ref="Q14:S14" si="35">IF(P14&gt;0,1,0)</f>
        <v>0</v>
      </c>
      <c r="R14" s="8">
        <f>RATE(10,0,-M24,M14)</f>
        <v>-8.8286096554628709E-3</v>
      </c>
      <c r="S14" s="4">
        <f t="shared" ref="S14:U14" si="36">IF(R14&gt;0,1,0)</f>
        <v>0</v>
      </c>
      <c r="T14" s="3">
        <f>RATE(20,0,-M34,M14)</f>
        <v>3.8017422499655507E-2</v>
      </c>
      <c r="U14" s="4">
        <f t="shared" si="8"/>
        <v>1</v>
      </c>
      <c r="V14" s="21">
        <v>0.28599999999999998</v>
      </c>
      <c r="W14" s="20">
        <f>M14-((M14-$M$59)*V14)</f>
        <v>185.08250491747191</v>
      </c>
      <c r="X14" s="3"/>
      <c r="Y14" s="4">
        <f t="shared" si="9"/>
        <v>0</v>
      </c>
      <c r="Z14" s="8"/>
      <c r="AA14" s="4">
        <f t="shared" ref="AA14:AC14" si="37">IF(Z14&gt;0,1,0)</f>
        <v>0</v>
      </c>
      <c r="AB14" s="8">
        <f>RATE(10,0,-W24,W14)</f>
        <v>-2.8876110877033578E-2</v>
      </c>
      <c r="AC14" s="4">
        <f t="shared" ref="AC14:AD14" si="38">IF(AB14&gt;0,1,0)</f>
        <v>0</v>
      </c>
      <c r="AD14" s="3">
        <f t="shared" ref="AD14" si="39">RATE(20,0,-W34,W14)</f>
        <v>2.7466291844450912E-2</v>
      </c>
      <c r="AE14" s="4"/>
    </row>
    <row r="15" spans="2:31" x14ac:dyDescent="0.2">
      <c r="B15">
        <f t="shared" si="20"/>
        <v>2010</v>
      </c>
      <c r="C15" s="20">
        <v>1257.6400000000001</v>
      </c>
      <c r="D15" s="3">
        <f t="shared" si="13"/>
        <v>0.12782710070845682</v>
      </c>
      <c r="E15" s="4">
        <f t="shared" ref="E15" si="40">IF(D15&gt;0,1,0)</f>
        <v>1</v>
      </c>
      <c r="F15" s="8">
        <f>RATE(5,0,-C20,C15)</f>
        <v>1.493581093825073E-3</v>
      </c>
      <c r="G15" s="4">
        <f t="shared" si="2"/>
        <v>1</v>
      </c>
      <c r="H15" s="8">
        <f>RATE(10,0,-C25,C15)</f>
        <v>-4.8488946210009602E-3</v>
      </c>
      <c r="I15" s="4">
        <f t="shared" si="2"/>
        <v>0</v>
      </c>
      <c r="J15" s="3">
        <f>RATE(20,0,-C35,C15)</f>
        <v>6.9147558262599995E-2</v>
      </c>
      <c r="K15" s="4">
        <f t="shared" ref="K15" si="41">IF(J15&gt;0,1,0)</f>
        <v>1</v>
      </c>
      <c r="L15" s="19">
        <v>9.4719999999999995E-3</v>
      </c>
      <c r="M15" s="20">
        <f t="shared" si="0"/>
        <v>231.57910040892202</v>
      </c>
      <c r="N15" s="3">
        <f t="shared" si="4"/>
        <v>0.11714432241054618</v>
      </c>
      <c r="O15" s="4">
        <f t="shared" si="5"/>
        <v>1</v>
      </c>
      <c r="P15" s="8">
        <f>RATE(5,0,-M20,M15)</f>
        <v>-1.5153662612549686E-2</v>
      </c>
      <c r="Q15" s="4">
        <f t="shared" ref="Q15:S15" si="42">IF(P15&gt;0,1,0)</f>
        <v>0</v>
      </c>
      <c r="R15" s="8">
        <f>RATE(10,0,-M25,M15)</f>
        <v>-2.2364745877274071E-2</v>
      </c>
      <c r="S15" s="4">
        <f t="shared" ref="S15:U15" si="43">IF(R15&gt;0,1,0)</f>
        <v>0</v>
      </c>
      <c r="T15" s="3">
        <f>RATE(20,0,-M35,M15)</f>
        <v>4.9422599291878914E-2</v>
      </c>
      <c r="U15" s="4">
        <f t="shared" si="8"/>
        <v>1</v>
      </c>
      <c r="V15" s="21">
        <v>0.28599999999999998</v>
      </c>
      <c r="W15" s="20">
        <f>M15-((M15-$M$59)*V15)</f>
        <v>188.32185769197034</v>
      </c>
      <c r="X15" s="3"/>
      <c r="Y15" s="4"/>
      <c r="Z15" s="8"/>
      <c r="AA15" s="4"/>
      <c r="AB15" s="8">
        <f>RATE(10,0,-W25,W15)</f>
        <v>-4.2371658379862211E-2</v>
      </c>
      <c r="AC15" s="4">
        <f t="shared" ref="AC15:AD15" si="44">IF(AB15&gt;0,1,0)</f>
        <v>0</v>
      </c>
      <c r="AD15" s="3">
        <f t="shared" ref="AD15:AD18" si="45">RATE(20,0,-W35,W15)</f>
        <v>3.862908678727988E-2</v>
      </c>
      <c r="AE15" s="4"/>
    </row>
    <row r="16" spans="2:31" x14ac:dyDescent="0.2">
      <c r="B16">
        <f t="shared" si="20"/>
        <v>2009</v>
      </c>
      <c r="C16" s="20">
        <v>1115.0999999999999</v>
      </c>
      <c r="D16" s="3">
        <f t="shared" si="13"/>
        <v>0.23454193191253792</v>
      </c>
      <c r="E16" s="4">
        <f t="shared" ref="E16" si="46">IF(D16&gt;0,1,0)</f>
        <v>1</v>
      </c>
      <c r="F16" s="8">
        <f>RATE(5,0,-C21,C16)</f>
        <v>-1.6514474282038061E-2</v>
      </c>
      <c r="G16" s="4">
        <f t="shared" si="2"/>
        <v>0</v>
      </c>
      <c r="H16" s="8">
        <f>RATE(10,0,-C26,C16)</f>
        <v>-2.7203920552455879E-2</v>
      </c>
      <c r="I16" s="4">
        <f t="shared" si="2"/>
        <v>0</v>
      </c>
      <c r="J16" s="3">
        <f>RATE(20,0,-C36,C16)</f>
        <v>5.9137545163987885E-2</v>
      </c>
      <c r="K16" s="4">
        <f t="shared" ref="K16" si="47">IF(J16&gt;0,1,0)</f>
        <v>1</v>
      </c>
      <c r="L16" s="19">
        <v>1.49655E-2</v>
      </c>
      <c r="M16" s="20">
        <f t="shared" si="0"/>
        <v>207.29559803806404</v>
      </c>
      <c r="N16" s="3">
        <f t="shared" si="4"/>
        <v>0.21606639463050104</v>
      </c>
      <c r="O16" s="4">
        <f t="shared" si="5"/>
        <v>1</v>
      </c>
      <c r="P16" s="8">
        <f>RATE(5,0,-M21,M16)</f>
        <v>-3.54712610168533E-2</v>
      </c>
      <c r="Q16" s="4">
        <f t="shared" ref="Q16:S16" si="48">IF(P16&gt;0,1,0)</f>
        <v>0</v>
      </c>
      <c r="R16" s="8">
        <f>RATE(10,0,-M26,M16)</f>
        <v>-4.515803085300539E-2</v>
      </c>
      <c r="S16" s="4">
        <f t="shared" ref="S16:U16" si="49">IF(R16&gt;0,1,0)</f>
        <v>0</v>
      </c>
      <c r="T16" s="3">
        <f>RATE(20,0,-M36,M16)</f>
        <v>3.7995096008161144E-2</v>
      </c>
      <c r="U16" s="4">
        <f t="shared" si="8"/>
        <v>1</v>
      </c>
      <c r="V16" s="21">
        <v>0.28599999999999998</v>
      </c>
      <c r="W16" s="20">
        <f>M16-((M16-$M$59)*V16)</f>
        <v>170.98343699917774</v>
      </c>
      <c r="X16" s="3"/>
      <c r="Y16" s="4"/>
      <c r="Z16" s="8"/>
      <c r="AA16" s="4"/>
      <c r="AB16" s="8">
        <f>RATE(10,0,-W26,W16)</f>
        <v>-6.3370362253610882E-2</v>
      </c>
      <c r="AC16" s="4">
        <f t="shared" ref="AC16:AD16" si="50">IF(AB16&gt;0,1,0)</f>
        <v>0</v>
      </c>
      <c r="AD16" s="3">
        <f t="shared" si="45"/>
        <v>2.804825404801644E-2</v>
      </c>
      <c r="AE16" s="4"/>
    </row>
    <row r="17" spans="2:31" x14ac:dyDescent="0.2">
      <c r="B17">
        <f t="shared" si="20"/>
        <v>2008</v>
      </c>
      <c r="C17" s="20">
        <v>903.25</v>
      </c>
      <c r="D17" s="3">
        <f t="shared" si="13"/>
        <v>-0.38485793674575708</v>
      </c>
      <c r="E17" s="4">
        <f t="shared" ref="E17" si="51">IF(D17&gt;0,1,0)</f>
        <v>0</v>
      </c>
      <c r="F17" s="8">
        <f>RATE(5,0,-C22,C17)</f>
        <v>-4.0716696271052823E-2</v>
      </c>
      <c r="G17" s="4">
        <f t="shared" si="2"/>
        <v>0</v>
      </c>
      <c r="H17" s="8">
        <f>RATE(10,0,-C27,C17)</f>
        <v>-3.0344462568765967E-2</v>
      </c>
      <c r="I17" s="4">
        <f t="shared" si="2"/>
        <v>0</v>
      </c>
      <c r="J17" s="3">
        <f>RATE(20,0,-C37,C17)</f>
        <v>6.0742673222522012E-2</v>
      </c>
      <c r="K17" s="4">
        <f t="shared" ref="K17" si="52">IF(J17&gt;0,1,0)</f>
        <v>1</v>
      </c>
      <c r="L17" s="19">
        <v>1.401E-2</v>
      </c>
      <c r="M17" s="20">
        <f t="shared" si="0"/>
        <v>170.46404616834292</v>
      </c>
      <c r="N17" s="3">
        <f t="shared" si="4"/>
        <v>-0.39347607705194898</v>
      </c>
      <c r="O17" s="4">
        <f t="shared" si="5"/>
        <v>0</v>
      </c>
      <c r="P17" s="8">
        <f>RATE(5,0,-M22,M17)</f>
        <v>-6.0395338656369368E-2</v>
      </c>
      <c r="Q17" s="4">
        <f t="shared" ref="Q17:S17" si="53">IF(P17&gt;0,1,0)</f>
        <v>0</v>
      </c>
      <c r="R17" s="8">
        <f>RATE(10,0,-M27,M17)</f>
        <v>-4.8186177977269082E-2</v>
      </c>
      <c r="S17" s="4">
        <f t="shared" ref="S17:U17" si="54">IF(R17&gt;0,1,0)</f>
        <v>0</v>
      </c>
      <c r="T17" s="3">
        <f>RATE(20,0,-M37,M17)</f>
        <v>3.844956141578449E-2</v>
      </c>
      <c r="U17" s="4">
        <f t="shared" si="8"/>
        <v>1</v>
      </c>
      <c r="V17" s="21">
        <v>0.28599999999999998</v>
      </c>
      <c r="W17" s="20">
        <f>M17-((M17-$M$59)*V17)</f>
        <v>144.68570896419683</v>
      </c>
      <c r="X17" s="3"/>
      <c r="Y17" s="4"/>
      <c r="Z17" s="8"/>
      <c r="AA17" s="4"/>
      <c r="AB17" s="8">
        <f>RATE(10,0,-W27,W17)</f>
        <v>-6.3664926465385005E-2</v>
      </c>
      <c r="AC17" s="4">
        <f t="shared" ref="AC17:AD17" si="55">IF(AB17&gt;0,1,0)</f>
        <v>0</v>
      </c>
      <c r="AD17" s="3">
        <f t="shared" si="45"/>
        <v>2.9971124796019148E-2</v>
      </c>
      <c r="AE17" s="4"/>
    </row>
    <row r="18" spans="2:31" x14ac:dyDescent="0.2">
      <c r="B18">
        <f t="shared" si="20"/>
        <v>2007</v>
      </c>
      <c r="C18" s="20">
        <v>1468.36</v>
      </c>
      <c r="D18" s="3">
        <f t="shared" si="13"/>
        <v>3.5295776633998521E-2</v>
      </c>
      <c r="E18" s="4">
        <f t="shared" ref="E18" si="56">IF(D18&gt;0,1,0)</f>
        <v>1</v>
      </c>
      <c r="F18" s="3">
        <f>RATE(5,0,-C23,C18)</f>
        <v>0.10786729791141712</v>
      </c>
      <c r="G18" s="4">
        <f t="shared" si="2"/>
        <v>1</v>
      </c>
      <c r="H18" s="8">
        <f>RATE(10,0,-C28,C18)</f>
        <v>4.2285829073905996E-2</v>
      </c>
      <c r="I18" s="4">
        <f t="shared" si="2"/>
        <v>1</v>
      </c>
      <c r="J18" s="3">
        <f>RATE(20,0,-C38,C18)</f>
        <v>9.3200313663968914E-2</v>
      </c>
      <c r="K18" s="4">
        <f t="shared" ref="K18" si="57">IF(J18&gt;0,1,0)</f>
        <v>1</v>
      </c>
      <c r="L18" s="19">
        <v>2.3259999999999999E-2</v>
      </c>
      <c r="M18" s="20">
        <f t="shared" si="0"/>
        <v>281.0508204520454</v>
      </c>
      <c r="N18" s="3">
        <f t="shared" si="4"/>
        <v>1.1214796869491783E-2</v>
      </c>
      <c r="O18" s="4">
        <f t="shared" si="5"/>
        <v>1</v>
      </c>
      <c r="P18" s="3">
        <f>RATE(5,0,-M23,M18)</f>
        <v>8.5127411194659594E-2</v>
      </c>
      <c r="Q18" s="4">
        <f t="shared" ref="Q18:S18" si="58">IF(P18&gt;0,1,0)</f>
        <v>1</v>
      </c>
      <c r="R18" s="8">
        <f>RATE(10,0,-M28,M18)</f>
        <v>2.3201269375142639E-2</v>
      </c>
      <c r="S18" s="4">
        <f t="shared" ref="S18:U18" si="59">IF(R18&gt;0,1,0)</f>
        <v>1</v>
      </c>
      <c r="T18" s="3">
        <f>RATE(20,0,-M38,M18)</f>
        <v>6.846756443449166E-2</v>
      </c>
      <c r="U18" s="4">
        <f t="shared" si="8"/>
        <v>1</v>
      </c>
      <c r="V18" s="21">
        <v>0.28599999999999998</v>
      </c>
      <c r="W18" s="20">
        <f>M18-((M18-$M$59)*V18)</f>
        <v>223.64466580276041</v>
      </c>
      <c r="X18" s="3"/>
      <c r="Y18" s="4"/>
      <c r="Z18" s="3"/>
      <c r="AA18" s="4"/>
      <c r="AB18" s="8">
        <f>RATE(10,0,-W28,W18)</f>
        <v>8.8512817043330286E-5</v>
      </c>
      <c r="AC18" s="4">
        <f t="shared" ref="AC18:AD18" si="60">IF(AB18&gt;0,1,0)</f>
        <v>1</v>
      </c>
      <c r="AD18" s="3">
        <f t="shared" si="45"/>
        <v>5.6331004792995722E-2</v>
      </c>
      <c r="AE18" s="4"/>
    </row>
    <row r="19" spans="2:31" x14ac:dyDescent="0.2">
      <c r="B19">
        <f t="shared" si="20"/>
        <v>2006</v>
      </c>
      <c r="C19" s="20">
        <v>1418.3</v>
      </c>
      <c r="D19" s="3">
        <f t="shared" si="13"/>
        <v>0.13619431382130753</v>
      </c>
      <c r="E19" s="4">
        <f t="shared" ref="E19" si="61">IF(D19&gt;0,1,0)</f>
        <v>1</v>
      </c>
      <c r="F19" s="8">
        <f>RATE(5,0,-C24,C19)</f>
        <v>4.317985151411638E-2</v>
      </c>
      <c r="G19" s="4">
        <f t="shared" si="2"/>
        <v>1</v>
      </c>
      <c r="H19" s="8">
        <f>RATE(10,0,-C29,C19)</f>
        <v>6.7112557426534769E-2</v>
      </c>
      <c r="I19" s="4">
        <f t="shared" si="2"/>
        <v>1</v>
      </c>
      <c r="J19" s="3">
        <f>RATE(20,0,-C39,C19)</f>
        <v>9.2401752160749084E-2</v>
      </c>
      <c r="K19" s="4">
        <f t="shared" ref="K19" si="62">IF(J19&gt;0,1,0)</f>
        <v>1</v>
      </c>
      <c r="L19" s="19">
        <v>2.1340000000000001E-2</v>
      </c>
      <c r="M19" s="20">
        <f t="shared" si="0"/>
        <v>277.93384879465725</v>
      </c>
      <c r="N19" s="3">
        <f t="shared" si="4"/>
        <v>0.11194792716436064</v>
      </c>
      <c r="O19" s="4">
        <f t="shared" si="5"/>
        <v>1</v>
      </c>
      <c r="P19" s="8">
        <f>RATE(5,0,-M24,M19)</f>
        <v>2.2973750602578908E-2</v>
      </c>
      <c r="Q19" s="4">
        <f t="shared" ref="Q19:S19" si="63">IF(P19&gt;0,1,0)</f>
        <v>1</v>
      </c>
      <c r="R19" s="8">
        <f>RATE(10,0,-M29,M19)</f>
        <v>4.8524915536338448E-2</v>
      </c>
      <c r="S19" s="4">
        <f t="shared" ref="S19:U19" si="64">IF(R19&gt;0,1,0)</f>
        <v>1</v>
      </c>
      <c r="T19" s="3">
        <f>RATE(20,0,-M39,M19)</f>
        <v>6.6989726205332681E-2</v>
      </c>
      <c r="U19" s="4">
        <f t="shared" si="8"/>
        <v>1</v>
      </c>
      <c r="V19" s="21"/>
      <c r="W19" s="20">
        <f>M19-((M19-$M$59)*V19)</f>
        <v>277.93384879465725</v>
      </c>
      <c r="X19" s="3"/>
      <c r="Y19" s="4"/>
      <c r="Z19" s="8"/>
      <c r="AA19" s="4"/>
      <c r="AB19" s="8"/>
      <c r="AC19" s="4"/>
      <c r="AD19" s="3"/>
      <c r="AE19" s="4"/>
    </row>
    <row r="20" spans="2:31" x14ac:dyDescent="0.2">
      <c r="B20">
        <f t="shared" si="20"/>
        <v>2005</v>
      </c>
      <c r="C20" s="20">
        <v>1248.29</v>
      </c>
      <c r="D20" s="3">
        <f t="shared" si="13"/>
        <v>3.0010231698461842E-2</v>
      </c>
      <c r="E20" s="4">
        <f t="shared" ref="E20" si="65">IF(D20&gt;0,1,0)</f>
        <v>1</v>
      </c>
      <c r="F20" s="8">
        <f>RATE(5,0,-C25,C20)</f>
        <v>-1.1151203330316953E-2</v>
      </c>
      <c r="G20" s="4">
        <f t="shared" si="2"/>
        <v>0</v>
      </c>
      <c r="H20" s="8">
        <f>RATE(10,0,-C30,C20)</f>
        <v>7.3194438404900919E-2</v>
      </c>
      <c r="I20" s="4">
        <f t="shared" si="2"/>
        <v>1</v>
      </c>
      <c r="J20" s="3">
        <f>RATE(20,0,-C40,C20)</f>
        <v>9.2880948281422085E-2</v>
      </c>
      <c r="K20" s="4">
        <f t="shared" ref="K20" si="66">IF(J20&gt;0,1,0)</f>
        <v>1</v>
      </c>
      <c r="L20" s="19">
        <v>2.2759999999999999E-2</v>
      </c>
      <c r="M20" s="20">
        <f t="shared" si="0"/>
        <v>249.95221629076784</v>
      </c>
      <c r="N20" s="3">
        <f t="shared" si="4"/>
        <v>6.567198825004894E-3</v>
      </c>
      <c r="O20" s="4">
        <f t="shared" si="5"/>
        <v>1</v>
      </c>
      <c r="P20" s="8">
        <f>RATE(5,0,-M25,M20)</f>
        <v>-2.9523029309668762E-2</v>
      </c>
      <c r="Q20" s="4">
        <f t="shared" ref="Q20:S20" si="67">IF(P20&gt;0,1,0)</f>
        <v>0</v>
      </c>
      <c r="R20" s="8">
        <f>RATE(10,0,-M30,M20)</f>
        <v>5.4802169222823237E-2</v>
      </c>
      <c r="S20" s="4">
        <f t="shared" ref="S20:U20" si="68">IF(R20&gt;0,1,0)</f>
        <v>1</v>
      </c>
      <c r="T20" s="3">
        <f>RATE(20,0,-M40,M20)</f>
        <v>6.690588816717849E-2</v>
      </c>
      <c r="U20" s="4">
        <f t="shared" si="8"/>
        <v>1</v>
      </c>
      <c r="V20" s="21"/>
      <c r="W20" s="20">
        <f>M20-((M20-$M$59)*V20)</f>
        <v>249.95221629076784</v>
      </c>
      <c r="X20" s="3"/>
      <c r="Y20" s="4"/>
      <c r="Z20" s="8"/>
      <c r="AA20" s="4"/>
      <c r="AB20" s="8"/>
      <c r="AC20" s="4"/>
      <c r="AD20" s="3"/>
      <c r="AE20" s="4"/>
    </row>
    <row r="21" spans="2:31" x14ac:dyDescent="0.2">
      <c r="B21">
        <f t="shared" si="20"/>
        <v>2004</v>
      </c>
      <c r="C21" s="20">
        <v>1211.92</v>
      </c>
      <c r="D21" s="3">
        <f t="shared" si="13"/>
        <v>8.9934527663860786E-2</v>
      </c>
      <c r="E21" s="4">
        <f t="shared" ref="E21" si="69">IF(D21&gt;0,1,0)</f>
        <v>1</v>
      </c>
      <c r="F21" s="8">
        <f>RATE(5,0,-C26,C21)</f>
        <v>-3.7777183861863337E-2</v>
      </c>
      <c r="G21" s="4">
        <f t="shared" si="2"/>
        <v>0</v>
      </c>
      <c r="H21" s="3">
        <f>RATE(10,0,-C31,C21)</f>
        <v>0.10189595166232093</v>
      </c>
      <c r="I21" s="4">
        <f t="shared" si="2"/>
        <v>1</v>
      </c>
      <c r="J21" s="3">
        <f>RATE(20,0,-C41,C21)</f>
        <v>0.10409562678556379</v>
      </c>
      <c r="K21" s="4">
        <f t="shared" ref="K21" si="70">IF(J21&gt;0,1,0)</f>
        <v>1</v>
      </c>
      <c r="L21" s="19">
        <v>2.1170999999999999E-2</v>
      </c>
      <c r="M21" s="20">
        <f t="shared" si="0"/>
        <v>248.32144002163426</v>
      </c>
      <c r="N21" s="3">
        <f t="shared" si="4"/>
        <v>6.6859523778689089E-2</v>
      </c>
      <c r="O21" s="4">
        <f t="shared" si="5"/>
        <v>1</v>
      </c>
      <c r="P21" s="8">
        <f>RATE(5,0,-M26,M21)</f>
        <v>-5.4747516381164346E-2</v>
      </c>
      <c r="Q21" s="4">
        <f t="shared" ref="Q21:S21" si="71">IF(P21&gt;0,1,0)</f>
        <v>0</v>
      </c>
      <c r="R21" s="3">
        <f>RATE(10,0,-M31,M21)</f>
        <v>8.3204478212734995E-2</v>
      </c>
      <c r="S21" s="4">
        <f t="shared" ref="S21:U21" si="72">IF(R21&gt;0,1,0)</f>
        <v>1</v>
      </c>
      <c r="T21" s="3">
        <f>RATE(20,0,-M41,M21)</f>
        <v>7.688623804011005E-2</v>
      </c>
      <c r="U21" s="4">
        <f t="shared" si="8"/>
        <v>1</v>
      </c>
      <c r="V21" s="21"/>
      <c r="W21" s="20">
        <f>M21-((M21-$M$59)*V21)</f>
        <v>248.32144002163426</v>
      </c>
      <c r="X21" s="3"/>
      <c r="Y21" s="4"/>
      <c r="Z21" s="8"/>
      <c r="AA21" s="4"/>
      <c r="AB21" s="3"/>
      <c r="AC21" s="4"/>
      <c r="AD21" s="3"/>
      <c r="AE21" s="4"/>
    </row>
    <row r="22" spans="2:31" x14ac:dyDescent="0.2">
      <c r="B22">
        <f t="shared" si="20"/>
        <v>2003</v>
      </c>
      <c r="C22" s="20">
        <v>1111.92</v>
      </c>
      <c r="D22" s="3">
        <f t="shared" si="13"/>
        <v>0.26380395990088878</v>
      </c>
      <c r="E22" s="4">
        <f t="shared" ref="E22" si="73">IF(D22&gt;0,1,0)</f>
        <v>1</v>
      </c>
      <c r="F22" s="8">
        <f>RATE(5,0,-C27,C22)</f>
        <v>-1.9860079275859099E-2</v>
      </c>
      <c r="G22" s="4">
        <f t="shared" si="2"/>
        <v>0</v>
      </c>
      <c r="H22" s="3">
        <f>RATE(10,0,-C32,C22)</f>
        <v>9.0754075722419211E-2</v>
      </c>
      <c r="I22" s="4">
        <f t="shared" si="2"/>
        <v>1</v>
      </c>
      <c r="J22" s="3">
        <f>RATE(20,0,-C42,C22)</f>
        <v>0.10011653974551926</v>
      </c>
      <c r="K22" s="4">
        <f t="shared" ref="K22" si="74">IF(J22&gt;0,1,0)</f>
        <v>1</v>
      </c>
      <c r="L22" s="19">
        <v>1.4069999999999999E-2</v>
      </c>
      <c r="M22" s="20">
        <f t="shared" si="0"/>
        <v>232.75926632037678</v>
      </c>
      <c r="N22" s="3">
        <f t="shared" si="4"/>
        <v>0.24602223818508318</v>
      </c>
      <c r="O22" s="4">
        <f t="shared" si="5"/>
        <v>1</v>
      </c>
      <c r="P22" s="8">
        <f>RATE(5,0,-M27,M22)</f>
        <v>-3.5818372271467835E-2</v>
      </c>
      <c r="Q22" s="4">
        <f t="shared" ref="Q22:S22" si="75">IF(P22&gt;0,1,0)</f>
        <v>0</v>
      </c>
      <c r="R22" s="3">
        <f>RATE(10,0,-M32,M22)</f>
        <v>7.2190351019376306E-2</v>
      </c>
      <c r="S22" s="4">
        <f t="shared" ref="S22:U22" si="76">IF(R22&gt;0,1,0)</f>
        <v>1</v>
      </c>
      <c r="T22" s="3">
        <f>RATE(20,0,-M42,M22)</f>
        <v>7.1903302275253628E-2</v>
      </c>
      <c r="U22" s="4">
        <f t="shared" si="8"/>
        <v>1</v>
      </c>
      <c r="V22" s="21"/>
      <c r="W22" s="20">
        <f>M22-((M22-$M$59)*V22)</f>
        <v>232.75926632037678</v>
      </c>
      <c r="X22" s="3"/>
      <c r="Y22" s="4"/>
      <c r="Z22" s="8"/>
      <c r="AA22" s="4"/>
      <c r="AB22" s="3"/>
      <c r="AC22" s="4"/>
      <c r="AD22" s="3"/>
      <c r="AE22" s="4"/>
    </row>
    <row r="23" spans="2:31" x14ac:dyDescent="0.2">
      <c r="B23">
        <f t="shared" si="20"/>
        <v>2002</v>
      </c>
      <c r="C23" s="20">
        <v>879.82</v>
      </c>
      <c r="D23" s="3">
        <f t="shared" si="13"/>
        <v>-0.23365967528395226</v>
      </c>
      <c r="E23" s="4">
        <f t="shared" ref="E23" si="77">IF(D23&gt;0,1,0)</f>
        <v>0</v>
      </c>
      <c r="F23" s="8">
        <f>RATE(5,0,-C28,C23)</f>
        <v>-1.9413469883703561E-2</v>
      </c>
      <c r="G23" s="4">
        <f t="shared" si="2"/>
        <v>0</v>
      </c>
      <c r="H23" s="3">
        <f>RATE(10,0,-C33,C23)</f>
        <v>7.2802137750391918E-2</v>
      </c>
      <c r="I23" s="4">
        <f t="shared" si="2"/>
        <v>1</v>
      </c>
      <c r="J23" s="3">
        <f>RATE(20,0,-C43,C23)</f>
        <v>9.6009323528285492E-2</v>
      </c>
      <c r="K23" s="4">
        <f t="shared" ref="K23" si="78">IF(J23&gt;0,1,0)</f>
        <v>1</v>
      </c>
      <c r="L23" s="19">
        <v>1.7482000000000001E-2</v>
      </c>
      <c r="M23" s="20">
        <f t="shared" si="0"/>
        <v>186.80185568710763</v>
      </c>
      <c r="N23" s="3">
        <f t="shared" si="4"/>
        <v>-0.24705683684063828</v>
      </c>
      <c r="O23" s="4">
        <f t="shared" si="5"/>
        <v>0</v>
      </c>
      <c r="P23" s="8">
        <f>RATE(5,0,-M28,M23)</f>
        <v>-3.5190866208697075E-2</v>
      </c>
      <c r="Q23" s="4">
        <f t="shared" ref="Q23:S23" si="79">IF(P23&gt;0,1,0)</f>
        <v>0</v>
      </c>
      <c r="R23" s="3">
        <f>RATE(10,0,-M33,M23)</f>
        <v>5.341436850324166E-2</v>
      </c>
      <c r="S23" s="4">
        <f t="shared" ref="S23:U23" si="80">IF(R23&gt;0,1,0)</f>
        <v>1</v>
      </c>
      <c r="T23" s="3">
        <f>RATE(20,0,-M43,M23)</f>
        <v>6.6306263023539508E-2</v>
      </c>
      <c r="U23" s="4">
        <f t="shared" si="8"/>
        <v>1</v>
      </c>
      <c r="V23" s="21"/>
      <c r="W23" s="20">
        <f>M23-((M23-$M$59)*V23)</f>
        <v>186.80185568710763</v>
      </c>
      <c r="X23" s="3"/>
      <c r="Y23" s="4"/>
      <c r="Z23" s="8"/>
      <c r="AA23" s="4"/>
      <c r="AB23" s="3"/>
      <c r="AC23" s="4"/>
      <c r="AD23" s="3"/>
      <c r="AE23" s="4"/>
    </row>
    <row r="24" spans="2:31" x14ac:dyDescent="0.2">
      <c r="B24">
        <f t="shared" si="20"/>
        <v>2001</v>
      </c>
      <c r="C24" s="20">
        <v>1148.08</v>
      </c>
      <c r="D24" s="3">
        <f t="shared" si="13"/>
        <v>-0.1304268791468477</v>
      </c>
      <c r="E24" s="4">
        <f t="shared" ref="E24" si="81">IF(D24&gt;0,1,0)</f>
        <v>0</v>
      </c>
      <c r="F24" s="3">
        <f>RATE(5,0,-C29,C24)</f>
        <v>9.1594329168265348E-2</v>
      </c>
      <c r="G24" s="4">
        <f t="shared" si="2"/>
        <v>1</v>
      </c>
      <c r="H24" s="3">
        <f>RATE(10,0,-C34,C24)</f>
        <v>0.10655814034859006</v>
      </c>
      <c r="I24" s="4">
        <f t="shared" si="2"/>
        <v>1</v>
      </c>
      <c r="J24" s="3">
        <f>RATE(20,0,-C44,C24)</f>
        <v>0.11836338982780537</v>
      </c>
      <c r="K24" s="4">
        <f t="shared" ref="K24" si="82">IF(J24&gt;0,1,0)</f>
        <v>1</v>
      </c>
      <c r="L24" s="19">
        <v>1.7388000000000001E-2</v>
      </c>
      <c r="M24" s="20">
        <f t="shared" si="0"/>
        <v>248.09555996668328</v>
      </c>
      <c r="N24" s="3">
        <f t="shared" si="4"/>
        <v>-0.14554701657224234</v>
      </c>
      <c r="O24" s="4">
        <f t="shared" si="5"/>
        <v>0</v>
      </c>
      <c r="P24" s="3">
        <f>RATE(5,0,-M29,M24)</f>
        <v>7.4714280652355941E-2</v>
      </c>
      <c r="Q24" s="4">
        <f t="shared" ref="Q24:S24" si="83">IF(P24&gt;0,1,0)</f>
        <v>1</v>
      </c>
      <c r="R24" s="3">
        <f>RATE(10,0,-M34,M24)</f>
        <v>8.7077552791119034E-2</v>
      </c>
      <c r="S24" s="4">
        <f t="shared" ref="S24:U24" si="84">IF(R24&gt;0,1,0)</f>
        <v>1</v>
      </c>
      <c r="T24" s="3">
        <f>RATE(20,0,-M44,M24)</f>
        <v>8.5754309418992411E-2</v>
      </c>
      <c r="U24" s="4">
        <f t="shared" si="8"/>
        <v>1</v>
      </c>
      <c r="V24" s="21"/>
      <c r="W24" s="20">
        <f>M24-((M24-$M$59)*V24)</f>
        <v>248.09555996668328</v>
      </c>
      <c r="X24" s="3"/>
      <c r="Y24" s="4"/>
      <c r="Z24" s="3"/>
      <c r="AA24" s="4"/>
      <c r="AB24" s="3"/>
      <c r="AC24" s="4"/>
      <c r="AD24" s="3"/>
      <c r="AE24" s="4"/>
    </row>
    <row r="25" spans="2:31" x14ac:dyDescent="0.2">
      <c r="B25">
        <f t="shared" si="20"/>
        <v>2000</v>
      </c>
      <c r="C25" s="20">
        <v>1320.28</v>
      </c>
      <c r="D25" s="3">
        <f t="shared" si="13"/>
        <v>-0.10139186659860477</v>
      </c>
      <c r="E25" s="4">
        <f t="shared" ref="E25" si="85">IF(D25&gt;0,1,0)</f>
        <v>0</v>
      </c>
      <c r="F25" s="3">
        <f>RATE(5,0,-C30,C25)</f>
        <v>0.16473449378858512</v>
      </c>
      <c r="G25" s="4">
        <f t="shared" si="2"/>
        <v>1</v>
      </c>
      <c r="H25" s="3">
        <f>RATE(10,0,-C35,C25)</f>
        <v>0.14864616555240323</v>
      </c>
      <c r="I25" s="4">
        <f t="shared" si="2"/>
        <v>1</v>
      </c>
      <c r="J25" s="3">
        <f>RATE(20,0,-C45,C25)</f>
        <v>0.1204557527877911</v>
      </c>
      <c r="K25" s="4">
        <f t="shared" ref="K25" si="86">IF(J25&gt;0,1,0)</f>
        <v>1</v>
      </c>
      <c r="L25" s="19">
        <v>1.8058999999999999E-2</v>
      </c>
      <c r="M25" s="20">
        <f t="shared" si="0"/>
        <v>290.35601113055191</v>
      </c>
      <c r="N25" s="3">
        <f t="shared" si="4"/>
        <v>-0.11761983087970052</v>
      </c>
      <c r="O25" s="4">
        <f t="shared" si="5"/>
        <v>0</v>
      </c>
      <c r="P25" s="3">
        <f>RATE(5,0,-M30,M25)</f>
        <v>0.1464544237518226</v>
      </c>
      <c r="Q25" s="4">
        <f t="shared" ref="Q25:S25" si="87">IF(P25&gt;0,1,0)</f>
        <v>1</v>
      </c>
      <c r="R25" s="3">
        <f>RATE(10,0,-M35,M25)</f>
        <v>0.12648125899762386</v>
      </c>
      <c r="S25" s="4">
        <f t="shared" ref="S25:U25" si="88">IF(R25&gt;0,1,0)</f>
        <v>1</v>
      </c>
      <c r="T25" s="3">
        <f>RATE(20,0,-M45,M25)</f>
        <v>8.4404645372696777E-2</v>
      </c>
      <c r="U25" s="4">
        <f t="shared" si="8"/>
        <v>1</v>
      </c>
      <c r="V25" s="21"/>
      <c r="W25" s="20">
        <f>M25-((M25-$M$59)*V25)</f>
        <v>290.35601113055191</v>
      </c>
      <c r="X25" s="3"/>
      <c r="Y25" s="4"/>
      <c r="Z25" s="3"/>
      <c r="AA25" s="4"/>
      <c r="AB25" s="3"/>
      <c r="AC25" s="4"/>
      <c r="AD25" s="3"/>
      <c r="AE25" s="4"/>
    </row>
    <row r="26" spans="2:31" x14ac:dyDescent="0.2">
      <c r="B26">
        <f t="shared" si="20"/>
        <v>1999</v>
      </c>
      <c r="C26" s="20">
        <v>1469.25</v>
      </c>
      <c r="D26" s="3">
        <f t="shared" si="13"/>
        <v>0.19526044759727634</v>
      </c>
      <c r="E26" s="4">
        <f t="shared" ref="E26" si="89">IF(D26&gt;0,1,0)</f>
        <v>1</v>
      </c>
      <c r="F26" s="3">
        <f>RATE(5,0,-C31,C26)</f>
        <v>0.26184358541775477</v>
      </c>
      <c r="G26" s="4">
        <f t="shared" si="2"/>
        <v>1</v>
      </c>
      <c r="H26" s="3">
        <f>RATE(10,0,-C36,C26)</f>
        <v>0.15314233196103078</v>
      </c>
      <c r="I26" s="4">
        <f t="shared" si="2"/>
        <v>1</v>
      </c>
      <c r="J26" s="3">
        <f>RATE(20,0,-C46,C26)</f>
        <v>0.13945102729265643</v>
      </c>
      <c r="K26" s="4">
        <f t="shared" ref="K26" si="90">IF(J26&gt;0,1,0)</f>
        <v>1</v>
      </c>
      <c r="L26" s="19">
        <v>1.4402E-2</v>
      </c>
      <c r="M26" s="20">
        <f t="shared" si="0"/>
        <v>329.05999170405897</v>
      </c>
      <c r="N26" s="3">
        <f t="shared" si="4"/>
        <v>0.17804630663098031</v>
      </c>
      <c r="O26" s="4">
        <f t="shared" si="5"/>
        <v>1</v>
      </c>
      <c r="P26" s="3">
        <f>RATE(5,0,-M31,M26)</f>
        <v>0.24128945647322037</v>
      </c>
      <c r="Q26" s="4">
        <f t="shared" ref="Q26:S26" si="91">IF(P26&gt;0,1,0)</f>
        <v>1</v>
      </c>
      <c r="R26" s="3">
        <f>RATE(10,0,-M36,M26)</f>
        <v>0.12838967509848315</v>
      </c>
      <c r="S26" s="4">
        <f t="shared" ref="S26:U26" si="92">IF(R26&gt;0,1,0)</f>
        <v>1</v>
      </c>
      <c r="T26" s="3">
        <f>RATE(20,0,-M46,M26)</f>
        <v>9.8231945807924992E-2</v>
      </c>
      <c r="U26" s="4">
        <f t="shared" si="8"/>
        <v>1</v>
      </c>
      <c r="V26" s="21"/>
      <c r="W26" s="20">
        <f>M26-((M26-$M$59)*V26)</f>
        <v>329.05999170405897</v>
      </c>
      <c r="X26" s="3"/>
      <c r="Y26" s="4"/>
      <c r="Z26" s="3"/>
      <c r="AA26" s="4"/>
      <c r="AB26" s="3"/>
      <c r="AC26" s="4"/>
      <c r="AD26" s="3"/>
      <c r="AE26" s="4"/>
    </row>
    <row r="27" spans="2:31" x14ac:dyDescent="0.2">
      <c r="B27">
        <f t="shared" si="20"/>
        <v>1998</v>
      </c>
      <c r="C27" s="20">
        <v>1229.23</v>
      </c>
      <c r="D27" s="3">
        <f t="shared" si="13"/>
        <v>0.26668590212586185</v>
      </c>
      <c r="E27" s="4">
        <f t="shared" ref="E27" si="93">IF(D27&gt;0,1,0)</f>
        <v>1</v>
      </c>
      <c r="F27" s="3">
        <f>RATE(5,0,-C32,C27)</f>
        <v>0.2138516435720822</v>
      </c>
      <c r="G27" s="4">
        <f t="shared" si="2"/>
        <v>1</v>
      </c>
      <c r="H27" s="3">
        <f>RATE(10,0,-C37,C27)</f>
        <v>0.16038631798285341</v>
      </c>
      <c r="I27" s="4">
        <f t="shared" si="2"/>
        <v>1</v>
      </c>
      <c r="J27" s="3">
        <f>RATE(20,0,-C47,C27)</f>
        <v>0.13590818431031748</v>
      </c>
      <c r="K27" s="4">
        <f t="shared" ref="K27" si="94">IF(J27&gt;0,1,0)</f>
        <v>1</v>
      </c>
      <c r="L27" s="19">
        <v>1.3108E-2</v>
      </c>
      <c r="M27" s="20">
        <f t="shared" si="0"/>
        <v>279.32687352937484</v>
      </c>
      <c r="N27" s="3">
        <f t="shared" si="4"/>
        <v>0.25008218332079601</v>
      </c>
      <c r="O27" s="4">
        <f t="shared" si="5"/>
        <v>1</v>
      </c>
      <c r="P27" s="3">
        <f>RATE(5,0,-M32,M27)</f>
        <v>0.19229833441977379</v>
      </c>
      <c r="Q27" s="4">
        <f t="shared" ref="Q27:S27" si="95">IF(P27&gt;0,1,0)</f>
        <v>1</v>
      </c>
      <c r="R27" s="3">
        <f>RATE(10,0,-M37,M27)</f>
        <v>0.13297103556501641</v>
      </c>
      <c r="S27" s="4">
        <f t="shared" ref="S27:U27" si="96">IF(R27&gt;0,1,0)</f>
        <v>1</v>
      </c>
      <c r="T27" s="3">
        <f>RATE(20,0,-M47,M27)</f>
        <v>9.1089043603124586E-2</v>
      </c>
      <c r="U27" s="4">
        <f t="shared" si="8"/>
        <v>1</v>
      </c>
      <c r="V27" s="21"/>
      <c r="W27" s="20">
        <f>M27-((M27-$M$59)*V27)</f>
        <v>279.32687352937484</v>
      </c>
      <c r="X27" s="3"/>
      <c r="Y27" s="4"/>
      <c r="Z27" s="3"/>
      <c r="AA27" s="4"/>
      <c r="AB27" s="3"/>
      <c r="AC27" s="4"/>
      <c r="AD27" s="3"/>
      <c r="AE27" s="4"/>
    </row>
    <row r="28" spans="2:31" x14ac:dyDescent="0.2">
      <c r="B28">
        <f t="shared" si="20"/>
        <v>1997</v>
      </c>
      <c r="C28" s="20">
        <v>970.43</v>
      </c>
      <c r="D28" s="3">
        <f t="shared" si="13"/>
        <v>0.31008181008180991</v>
      </c>
      <c r="E28" s="4">
        <f t="shared" ref="E28" si="97">IF(D28&gt;0,1,0)</f>
        <v>1</v>
      </c>
      <c r="F28" s="3">
        <f>RATE(5,0,-C33,C28)</f>
        <v>0.17368981870711606</v>
      </c>
      <c r="G28" s="4">
        <f t="shared" si="2"/>
        <v>1</v>
      </c>
      <c r="H28" s="3">
        <f>RATE(10,0,-C38,C28)</f>
        <v>0.14660191327446928</v>
      </c>
      <c r="I28" s="4">
        <f t="shared" si="2"/>
        <v>1</v>
      </c>
      <c r="J28" s="3">
        <f>RATE(20,0,-C48,C28)</f>
        <v>0.12315368113612872</v>
      </c>
      <c r="K28" s="4">
        <f t="shared" ref="K28" si="98">IF(J28&gt;0,1,0)</f>
        <v>1</v>
      </c>
      <c r="L28" s="19">
        <v>1.4352E-2</v>
      </c>
      <c r="M28" s="20">
        <f t="shared" si="0"/>
        <v>223.44680794294146</v>
      </c>
      <c r="N28" s="3">
        <f t="shared" si="4"/>
        <v>0.29127951594351575</v>
      </c>
      <c r="O28" s="4">
        <f t="shared" si="5"/>
        <v>1</v>
      </c>
      <c r="P28" s="3">
        <f>RATE(5,0,-M33,M28)</f>
        <v>0.15015684750884076</v>
      </c>
      <c r="Q28" s="4">
        <f t="shared" ref="Q28:S28" si="99">IF(P28&gt;0,1,0)</f>
        <v>1</v>
      </c>
      <c r="R28" s="3">
        <f>RATE(10,0,-M38,M28)</f>
        <v>0.11573643467764855</v>
      </c>
      <c r="S28" s="4">
        <f t="shared" ref="S28:U28" si="100">IF(R28&gt;0,1,0)</f>
        <v>1</v>
      </c>
      <c r="T28" s="3">
        <f>RATE(20,0,-M48,M28)</f>
        <v>7.5680151743579518E-2</v>
      </c>
      <c r="U28" s="4">
        <f t="shared" si="8"/>
        <v>1</v>
      </c>
      <c r="V28" s="21"/>
      <c r="W28" s="20">
        <f>M28-((M28-$M$59)*V28)</f>
        <v>223.44680794294146</v>
      </c>
      <c r="X28" s="3"/>
      <c r="Y28" s="4"/>
      <c r="Z28" s="3"/>
      <c r="AA28" s="4"/>
      <c r="AB28" s="3"/>
      <c r="AC28" s="4"/>
      <c r="AD28" s="3"/>
      <c r="AE28" s="4"/>
    </row>
    <row r="29" spans="2:31" x14ac:dyDescent="0.2">
      <c r="B29">
        <f t="shared" si="20"/>
        <v>1996</v>
      </c>
      <c r="C29" s="20">
        <v>740.74</v>
      </c>
      <c r="D29" s="3">
        <f t="shared" si="13"/>
        <v>0.20263666325718832</v>
      </c>
      <c r="E29" s="4">
        <f t="shared" ref="E29" si="101">IF(D29&gt;0,1,0)</f>
        <v>1</v>
      </c>
      <c r="F29" s="3">
        <f>RATE(5,0,-C34,C29)</f>
        <v>0.12172707869319803</v>
      </c>
      <c r="G29" s="4">
        <f t="shared" si="2"/>
        <v>1</v>
      </c>
      <c r="H29" s="3">
        <f>RATE(10,0,-C39,C29)</f>
        <v>0.11829026827577871</v>
      </c>
      <c r="I29" s="4">
        <f t="shared" si="2"/>
        <v>1</v>
      </c>
      <c r="J29" s="3">
        <f>RATE(20,0,-C49,C29)</f>
        <v>0.10133882136910229</v>
      </c>
      <c r="K29" s="4">
        <f t="shared" ref="K29" si="102">IF(J29&gt;0,1,0)</f>
        <v>1</v>
      </c>
      <c r="L29" s="19">
        <v>1.8540000000000001E-2</v>
      </c>
      <c r="M29" s="20">
        <f t="shared" si="0"/>
        <v>173.04294320790237</v>
      </c>
      <c r="N29" s="3">
        <f t="shared" si="4"/>
        <v>0.18033977952040003</v>
      </c>
      <c r="O29" s="4">
        <f t="shared" si="5"/>
        <v>1</v>
      </c>
      <c r="P29" s="3">
        <f>RATE(5,0,-M34,M29)</f>
        <v>9.9583049240784968E-2</v>
      </c>
      <c r="Q29" s="4">
        <f t="shared" ref="Q29:S29" si="103">IF(P29&gt;0,1,0)</f>
        <v>1</v>
      </c>
      <c r="R29" s="3">
        <f>RATE(10,0,-M39,M29)</f>
        <v>8.5779707242512201E-2</v>
      </c>
      <c r="S29" s="4">
        <f t="shared" ref="S29:U29" si="104">IF(R29&gt;0,1,0)</f>
        <v>1</v>
      </c>
      <c r="T29" s="3">
        <f>RATE(20,0,-M49,M29)</f>
        <v>5.2007757168880966E-2</v>
      </c>
      <c r="U29" s="4">
        <f t="shared" si="8"/>
        <v>1</v>
      </c>
      <c r="V29" s="21"/>
      <c r="W29" s="20">
        <f>M29-((M29-$M$59)*V29)</f>
        <v>173.04294320790237</v>
      </c>
      <c r="X29" s="3"/>
      <c r="Y29" s="4"/>
      <c r="Z29" s="3"/>
      <c r="AA29" s="4"/>
      <c r="AB29" s="3"/>
      <c r="AC29" s="4"/>
      <c r="AD29" s="3"/>
      <c r="AE29" s="4"/>
    </row>
    <row r="30" spans="2:31" x14ac:dyDescent="0.2">
      <c r="B30">
        <f t="shared" si="20"/>
        <v>1995</v>
      </c>
      <c r="C30" s="20">
        <v>615.92999999999995</v>
      </c>
      <c r="D30" s="3">
        <f t="shared" si="13"/>
        <v>0.34110653863740281</v>
      </c>
      <c r="E30" s="4">
        <f t="shared" ref="E30" si="105">IF(D30&gt;0,1,0)</f>
        <v>1</v>
      </c>
      <c r="F30" s="3">
        <f>RATE(5,0,-C35,C30)</f>
        <v>0.13278006333100206</v>
      </c>
      <c r="G30" s="4">
        <f t="shared" si="2"/>
        <v>1</v>
      </c>
      <c r="H30" s="3">
        <f>RATE(10,0,-C40,C30)</f>
        <v>0.11292858439689568</v>
      </c>
      <c r="I30" s="4">
        <f t="shared" si="2"/>
        <v>1</v>
      </c>
      <c r="J30" s="3">
        <f>RATE(20,0,-C50,C30)</f>
        <v>0.10082592417807804</v>
      </c>
      <c r="K30" s="4">
        <f t="shared" ref="K30" si="106">IF(J30&gt;0,1,0)</f>
        <v>1</v>
      </c>
      <c r="L30" s="19">
        <v>2.102E-2</v>
      </c>
      <c r="M30" s="20">
        <f t="shared" si="0"/>
        <v>146.6043475025588</v>
      </c>
      <c r="N30" s="3">
        <f t="shared" si="4"/>
        <v>0.31291647919524457</v>
      </c>
      <c r="O30" s="4">
        <f t="shared" si="5"/>
        <v>1</v>
      </c>
      <c r="P30" s="3">
        <f>RATE(5,0,-M35,M30)</f>
        <v>0.10685606037474447</v>
      </c>
      <c r="Q30" s="4">
        <f t="shared" ref="Q30:S30" si="107">IF(P30&gt;0,1,0)</f>
        <v>1</v>
      </c>
      <c r="R30" s="3">
        <f>RATE(10,0,-M40,M30)</f>
        <v>7.9148495726239027E-2</v>
      </c>
      <c r="S30" s="4">
        <f t="shared" ref="S30:U30" si="108">IF(R30&gt;0,1,0)</f>
        <v>1</v>
      </c>
      <c r="T30" s="3">
        <f>RATE(20,0,-M50,M30)</f>
        <v>4.9336914697121648E-2</v>
      </c>
      <c r="U30" s="4">
        <f t="shared" si="8"/>
        <v>1</v>
      </c>
      <c r="V30" s="21"/>
      <c r="W30" s="20">
        <f>M30-((M30-$M$59)*V30)</f>
        <v>146.6043475025588</v>
      </c>
      <c r="X30" s="3"/>
      <c r="Y30" s="4"/>
      <c r="Z30" s="3"/>
      <c r="AA30" s="4"/>
      <c r="AB30" s="3"/>
      <c r="AC30" s="4"/>
      <c r="AD30" s="3"/>
      <c r="AE30" s="4"/>
    </row>
    <row r="31" spans="2:31" x14ac:dyDescent="0.2">
      <c r="B31">
        <f t="shared" si="20"/>
        <v>1994</v>
      </c>
      <c r="C31" s="20">
        <v>459.27</v>
      </c>
      <c r="D31" s="3">
        <f t="shared" si="13"/>
        <v>-1.5392860971165212E-2</v>
      </c>
      <c r="E31" s="4">
        <f t="shared" ref="E31" si="109">IF(D31&gt;0,1,0)</f>
        <v>0</v>
      </c>
      <c r="F31" s="3">
        <f>RATE(5,0,-C36,C31)</f>
        <v>5.3805125392442081E-2</v>
      </c>
      <c r="G31" s="4">
        <f t="shared" si="2"/>
        <v>1</v>
      </c>
      <c r="H31" s="3">
        <f>RATE(10,0,-C41,C31)</f>
        <v>0.106299693039119</v>
      </c>
      <c r="I31" s="4">
        <f t="shared" si="2"/>
        <v>1</v>
      </c>
      <c r="J31" s="3">
        <f>RATE(20,0,-C51,C31)</f>
        <v>9.9764922235024645E-2</v>
      </c>
      <c r="K31" s="4">
        <f t="shared" ref="K31" si="110">IF(J31&gt;0,1,0)</f>
        <v>1</v>
      </c>
      <c r="L31" s="19">
        <v>2.1729999999999999E-2</v>
      </c>
      <c r="M31" s="20">
        <f t="shared" si="0"/>
        <v>111.66311781875135</v>
      </c>
      <c r="N31" s="3">
        <f t="shared" si="4"/>
        <v>-3.6788374102261878E-2</v>
      </c>
      <c r="O31" s="4">
        <f t="shared" si="5"/>
        <v>0</v>
      </c>
      <c r="P31" s="3">
        <f>RATE(5,0,-M36,M31)</f>
        <v>2.5758538616988631E-2</v>
      </c>
      <c r="Q31" s="4">
        <f t="shared" ref="Q31:S31" si="111">IF(P31&gt;0,1,0)</f>
        <v>1</v>
      </c>
      <c r="R31" s="3">
        <f>RATE(10,0,-M41,M31)</f>
        <v>7.0604851628661341E-2</v>
      </c>
      <c r="S31" s="4">
        <f t="shared" ref="S31:U31" si="112">IF(R31&gt;0,1,0)</f>
        <v>1</v>
      </c>
      <c r="T31" s="3">
        <f>RATE(20,0,-M51,M31)</f>
        <v>4.5812635353186207E-2</v>
      </c>
      <c r="U31" s="4">
        <f t="shared" si="8"/>
        <v>1</v>
      </c>
      <c r="V31" s="21"/>
      <c r="W31" s="20">
        <f>M31-((M31-$M$59)*V31)</f>
        <v>111.66311781875135</v>
      </c>
      <c r="X31" s="3"/>
      <c r="Y31" s="4"/>
      <c r="Z31" s="3"/>
      <c r="AA31" s="4"/>
      <c r="AB31" s="3"/>
      <c r="AC31" s="4"/>
      <c r="AD31" s="3"/>
      <c r="AE31" s="4"/>
    </row>
    <row r="32" spans="2:31" x14ac:dyDescent="0.2">
      <c r="B32">
        <f t="shared" si="20"/>
        <v>1993</v>
      </c>
      <c r="C32" s="20">
        <v>466.45</v>
      </c>
      <c r="D32" s="3">
        <f t="shared" si="13"/>
        <v>7.0551513621445405E-2</v>
      </c>
      <c r="E32" s="4">
        <f t="shared" ref="E32" si="113">IF(D32&gt;0,1,0)</f>
        <v>1</v>
      </c>
      <c r="F32" s="3">
        <f>RATE(5,0,-C37,C32)</f>
        <v>0.10927592683375101</v>
      </c>
      <c r="G32" s="4">
        <f t="shared" si="2"/>
        <v>1</v>
      </c>
      <c r="H32" s="3">
        <f>RATE(10,0,-C42,C32)</f>
        <v>0.10955936628030834</v>
      </c>
      <c r="I32" s="4">
        <f t="shared" si="2"/>
        <v>1</v>
      </c>
      <c r="J32" s="3">
        <f>RATE(20,0,-C52,C32)</f>
        <v>8.1381389650326985E-2</v>
      </c>
      <c r="K32" s="4">
        <f t="shared" ref="K32" si="114">IF(J32&gt;0,1,0)</f>
        <v>1</v>
      </c>
      <c r="L32" s="19">
        <v>2.4580000000000001E-2</v>
      </c>
      <c r="M32" s="20">
        <f t="shared" si="0"/>
        <v>115.9279174134536</v>
      </c>
      <c r="N32" s="3">
        <f t="shared" si="4"/>
        <v>4.4237357416630152E-2</v>
      </c>
      <c r="O32" s="4">
        <f t="shared" si="5"/>
        <v>1</v>
      </c>
      <c r="P32" s="3">
        <f>RATE(5,0,-M37,M32)</f>
        <v>7.6595790152776566E-2</v>
      </c>
      <c r="Q32" s="4">
        <f t="shared" ref="Q32:S32" si="115">IF(P32&gt;0,1,0)</f>
        <v>1</v>
      </c>
      <c r="R32" s="3">
        <f>RATE(10,0,-M42,M32)</f>
        <v>7.1616330380614754E-2</v>
      </c>
      <c r="S32" s="4">
        <f t="shared" ref="S32:U32" si="116">IF(R32&gt;0,1,0)</f>
        <v>1</v>
      </c>
      <c r="T32" s="3">
        <f>RATE(20,0,-M52,M32)</f>
        <v>2.4020914883992477E-2</v>
      </c>
      <c r="U32" s="4">
        <f t="shared" si="8"/>
        <v>1</v>
      </c>
      <c r="V32" s="21"/>
      <c r="W32" s="20">
        <f>M32-((M32-$M$59)*V32)</f>
        <v>115.9279174134536</v>
      </c>
      <c r="X32" s="3"/>
      <c r="Y32" s="4"/>
      <c r="Z32" s="3"/>
      <c r="AA32" s="4"/>
      <c r="AB32" s="3"/>
      <c r="AC32" s="4"/>
      <c r="AD32" s="3"/>
      <c r="AE32" s="4"/>
    </row>
    <row r="33" spans="2:31" x14ac:dyDescent="0.2">
      <c r="B33">
        <f t="shared" si="20"/>
        <v>1992</v>
      </c>
      <c r="C33" s="20">
        <v>435.71</v>
      </c>
      <c r="D33" s="3">
        <f t="shared" si="13"/>
        <v>4.4642643074636279E-2</v>
      </c>
      <c r="E33" s="4">
        <f t="shared" ref="E33" si="117">IF(D33&gt;0,1,0)</f>
        <v>1</v>
      </c>
      <c r="F33" s="3">
        <f>RATE(5,0,-C38,C33)</f>
        <v>0.12013917695258094</v>
      </c>
      <c r="G33" s="4">
        <f t="shared" si="2"/>
        <v>1</v>
      </c>
      <c r="H33" s="3">
        <f>RATE(10,0,-C43,C33)</f>
        <v>0.11971853428494486</v>
      </c>
      <c r="I33" s="4">
        <f t="shared" si="2"/>
        <v>1</v>
      </c>
      <c r="J33" s="3">
        <f>RATE(20,0,-C53,C33)</f>
        <v>6.7472207918646915E-2</v>
      </c>
      <c r="K33" s="4">
        <f t="shared" ref="K33" si="118">IF(J33&gt;0,1,0)</f>
        <v>1</v>
      </c>
      <c r="L33" s="19">
        <v>1.2795000000000001E-2</v>
      </c>
      <c r="M33" s="20">
        <f t="shared" si="0"/>
        <v>111.01682638538341</v>
      </c>
      <c r="N33" s="3">
        <f t="shared" si="4"/>
        <v>3.1276440456496246E-2</v>
      </c>
      <c r="O33" s="4">
        <f t="shared" si="5"/>
        <v>1</v>
      </c>
      <c r="P33" s="3">
        <f>RATE(5,0,-M38,M33)</f>
        <v>8.234611163197772E-2</v>
      </c>
      <c r="Q33" s="4">
        <f t="shared" ref="Q33:S33" si="119">IF(P33&gt;0,1,0)</f>
        <v>1</v>
      </c>
      <c r="R33" s="3">
        <f>RATE(10,0,-M43,M33)</f>
        <v>7.9355931112333855E-2</v>
      </c>
      <c r="S33" s="4">
        <f t="shared" ref="S33:U33" si="120">IF(R33&gt;0,1,0)</f>
        <v>1</v>
      </c>
      <c r="T33" s="3">
        <f>RATE(20,0,-M53,M33)</f>
        <v>9.4487864440301293E-3</v>
      </c>
      <c r="U33" s="4">
        <f t="shared" si="8"/>
        <v>1</v>
      </c>
      <c r="V33" s="21"/>
      <c r="W33" s="20">
        <f>M33-((M33-$M$59)*V33)</f>
        <v>111.01682638538341</v>
      </c>
      <c r="X33" s="3"/>
      <c r="Y33" s="4"/>
      <c r="Z33" s="3"/>
      <c r="AA33" s="4"/>
      <c r="AB33" s="3"/>
      <c r="AC33" s="4"/>
      <c r="AD33" s="3"/>
      <c r="AE33" s="4"/>
    </row>
    <row r="34" spans="2:31" x14ac:dyDescent="0.2">
      <c r="B34">
        <f t="shared" si="20"/>
        <v>1991</v>
      </c>
      <c r="C34" s="20">
        <v>417.09</v>
      </c>
      <c r="D34" s="3">
        <f t="shared" si="13"/>
        <v>0.26306704621161625</v>
      </c>
      <c r="E34" s="4">
        <f t="shared" ref="E34" si="121">IF(D34&gt;0,1,0)</f>
        <v>1</v>
      </c>
      <c r="F34" s="3">
        <f>RATE(5,0,-C39,C34)</f>
        <v>0.11486398775549225</v>
      </c>
      <c r="G34" s="4">
        <f t="shared" si="2"/>
        <v>1</v>
      </c>
      <c r="H34" s="3">
        <f>RATE(10,0,-C44,C34)</f>
        <v>0.13029458290597687</v>
      </c>
      <c r="I34" s="4">
        <f t="shared" si="2"/>
        <v>1</v>
      </c>
      <c r="J34" s="3">
        <f>RATE(20,0,-C54,C34)</f>
        <v>7.2907617373353703E-2</v>
      </c>
      <c r="K34" s="4">
        <f t="shared" ref="K34" si="122">IF(J34&gt;0,1,0)</f>
        <v>1</v>
      </c>
      <c r="L34" s="19">
        <v>3.4180000000000002E-2</v>
      </c>
      <c r="M34" s="20">
        <f t="shared" si="0"/>
        <v>107.64992007016239</v>
      </c>
      <c r="N34" s="3">
        <f t="shared" si="4"/>
        <v>0.21989541457210326</v>
      </c>
      <c r="O34" s="4">
        <f t="shared" si="5"/>
        <v>1</v>
      </c>
      <c r="P34" s="3">
        <f>RATE(5,0,-M39,M34)</f>
        <v>7.2149642060809732E-2</v>
      </c>
      <c r="Q34" s="4">
        <f t="shared" ref="Q34:S34" si="123">IF(P34&gt;0,1,0)</f>
        <v>1</v>
      </c>
      <c r="R34" s="3">
        <f>RATE(10,0,-M44,M34)</f>
        <v>8.4432676762332223E-2</v>
      </c>
      <c r="S34" s="4">
        <f t="shared" ref="S34:U34" si="124">IF(R34&gt;0,1,0)</f>
        <v>1</v>
      </c>
      <c r="T34" s="3">
        <f>RATE(20,0,-M54,M34)</f>
        <v>1.3661690667845585E-2</v>
      </c>
      <c r="U34" s="4">
        <f t="shared" si="8"/>
        <v>1</v>
      </c>
      <c r="V34" s="21"/>
      <c r="W34" s="20">
        <f>M34-((M34-$M$59)*V34)</f>
        <v>107.64992007016239</v>
      </c>
      <c r="X34" s="3"/>
      <c r="Y34" s="4"/>
      <c r="Z34" s="3"/>
      <c r="AA34" s="4"/>
      <c r="AB34" s="3"/>
      <c r="AC34" s="4"/>
      <c r="AD34" s="3"/>
      <c r="AE34" s="4"/>
    </row>
    <row r="35" spans="2:31" x14ac:dyDescent="0.2">
      <c r="B35">
        <f t="shared" si="20"/>
        <v>1990</v>
      </c>
      <c r="C35" s="20">
        <v>330.22</v>
      </c>
      <c r="D35" s="3">
        <f t="shared" si="13"/>
        <v>-6.5591397849462219E-2</v>
      </c>
      <c r="E35" s="4">
        <f t="shared" ref="E35" si="125">IF(D35&gt;0,1,0)</f>
        <v>0</v>
      </c>
      <c r="F35" s="3">
        <f>RATE(5,0,-C40,C35)</f>
        <v>9.3424994014705331E-2</v>
      </c>
      <c r="G35" s="4">
        <f t="shared" si="2"/>
        <v>1</v>
      </c>
      <c r="H35" s="3">
        <f>RATE(10,0,-C45,C35)</f>
        <v>9.2957197442735298E-2</v>
      </c>
      <c r="I35" s="4">
        <f t="shared" si="2"/>
        <v>1</v>
      </c>
      <c r="J35" s="3">
        <f>RATE(20,0,-C55,C35)</f>
        <v>6.5897397109065461E-2</v>
      </c>
      <c r="K35" s="4">
        <f t="shared" ref="K35" si="126">IF(J35&gt;0,1,0)</f>
        <v>1</v>
      </c>
      <c r="L35" s="19">
        <v>3.9559999999999998E-2</v>
      </c>
      <c r="M35" s="20">
        <f t="shared" si="0"/>
        <v>88.245204289026887</v>
      </c>
      <c r="N35" s="3">
        <f t="shared" si="4"/>
        <v>-0.10255660215053752</v>
      </c>
      <c r="O35" s="4">
        <f t="shared" si="5"/>
        <v>0</v>
      </c>
      <c r="P35" s="3">
        <f>RATE(5,0,-M40,M35)</f>
        <v>5.213452545394872E-2</v>
      </c>
      <c r="Q35" s="4">
        <f t="shared" ref="Q35:S35" si="127">IF(P35&gt;0,1,0)</f>
        <v>1</v>
      </c>
      <c r="R35" s="3">
        <f>RATE(10,0,-M45,M35)</f>
        <v>4.3899688087998136E-2</v>
      </c>
      <c r="S35" s="4">
        <f t="shared" ref="S35:U35" si="128">IF(R35&gt;0,1,0)</f>
        <v>1</v>
      </c>
      <c r="T35" s="3">
        <f>RATE(20,0,-M55,M35)</f>
        <v>6.8631146531691299E-3</v>
      </c>
      <c r="U35" s="4">
        <f t="shared" si="8"/>
        <v>1</v>
      </c>
      <c r="V35" s="21"/>
      <c r="W35" s="20">
        <f>M35-((M35-$M$59)*V35)</f>
        <v>88.245204289026887</v>
      </c>
      <c r="X35" s="3"/>
      <c r="Y35" s="4"/>
      <c r="Z35" s="3"/>
      <c r="AA35" s="4"/>
      <c r="AB35" s="3"/>
      <c r="AC35" s="4"/>
      <c r="AD35" s="3"/>
      <c r="AE35" s="4"/>
    </row>
    <row r="36" spans="2:31" x14ac:dyDescent="0.2">
      <c r="B36">
        <f t="shared" si="20"/>
        <v>1989</v>
      </c>
      <c r="C36" s="20">
        <v>353.4</v>
      </c>
      <c r="D36" s="3">
        <f t="shared" si="13"/>
        <v>0.27250468097364222</v>
      </c>
      <c r="E36" s="4">
        <f t="shared" ref="E36" si="129">IF(D36&gt;0,1,0)</f>
        <v>1</v>
      </c>
      <c r="F36" s="3">
        <f>RATE(5,0,-C41,C36)</f>
        <v>0.16140924097532103</v>
      </c>
      <c r="G36" s="4">
        <f t="shared" si="2"/>
        <v>1</v>
      </c>
      <c r="H36" s="3">
        <f>RATE(10,0,-C46,C36)</f>
        <v>0.1259222800278306</v>
      </c>
      <c r="I36" s="4">
        <f t="shared" si="2"/>
        <v>1</v>
      </c>
      <c r="J36" s="3">
        <f>RATE(20,0,-C56,C36)</f>
        <v>6.9571393148945337E-2</v>
      </c>
      <c r="K36" s="4">
        <f t="shared" ref="K36" si="130">IF(J36&gt;0,1,0)</f>
        <v>1</v>
      </c>
      <c r="L36" s="19">
        <v>3.5949000000000002E-2</v>
      </c>
      <c r="M36" s="20">
        <f t="shared" si="0"/>
        <v>98.329548694088416</v>
      </c>
      <c r="N36" s="3">
        <f t="shared" si="4"/>
        <v>0.22675941019732071</v>
      </c>
      <c r="O36" s="4">
        <f t="shared" si="5"/>
        <v>1</v>
      </c>
      <c r="P36" s="3">
        <f>RATE(5,0,-M41,M36)</f>
        <v>0.11741185199341413</v>
      </c>
      <c r="Q36" s="4">
        <f t="shared" ref="Q36:S36" si="131">IF(P36&gt;0,1,0)</f>
        <v>1</v>
      </c>
      <c r="R36" s="3">
        <f>RATE(10,0,-M46,M36)</f>
        <v>6.8880222329246107E-2</v>
      </c>
      <c r="S36" s="4">
        <f t="shared" ref="S36:U36" si="132">IF(R36&gt;0,1,0)</f>
        <v>1</v>
      </c>
      <c r="T36" s="3">
        <f>RATE(20,0,-M56,M36)</f>
        <v>9.8045033370523591E-3</v>
      </c>
      <c r="U36" s="4">
        <f t="shared" si="8"/>
        <v>1</v>
      </c>
      <c r="V36" s="21"/>
      <c r="W36" s="20">
        <f>M36-((M36-$M$59)*V36)</f>
        <v>98.329548694088416</v>
      </c>
      <c r="X36" s="3"/>
      <c r="Y36" s="4"/>
      <c r="Z36" s="3"/>
      <c r="AA36" s="4"/>
      <c r="AB36" s="3"/>
      <c r="AC36" s="4"/>
      <c r="AD36" s="3"/>
      <c r="AE36" s="4"/>
    </row>
    <row r="37" spans="2:31" x14ac:dyDescent="0.2">
      <c r="B37">
        <f t="shared" si="20"/>
        <v>1988</v>
      </c>
      <c r="C37" s="20">
        <v>277.72000000000003</v>
      </c>
      <c r="D37" s="3">
        <f t="shared" si="13"/>
        <v>0.12400841832604836</v>
      </c>
      <c r="E37" s="4">
        <f t="shared" ref="E37" si="133">IF(D37&gt;0,1,0)</f>
        <v>1</v>
      </c>
      <c r="F37" s="3">
        <f>RATE(5,0,-C42,C37)</f>
        <v>0.10984287814589722</v>
      </c>
      <c r="G37" s="4">
        <f t="shared" si="2"/>
        <v>1</v>
      </c>
      <c r="H37" s="3">
        <f>RATE(10,0,-C47,C37)</f>
        <v>0.11194641233021239</v>
      </c>
      <c r="I37" s="4">
        <f t="shared" si="2"/>
        <v>1</v>
      </c>
      <c r="J37" s="3">
        <f>RATE(20,0,-C57,C37)</f>
        <v>5.0407809403242777E-2</v>
      </c>
      <c r="K37" s="4">
        <f t="shared" ref="K37" si="134">IF(J37&gt;0,1,0)</f>
        <v>1</v>
      </c>
      <c r="L37" s="19">
        <v>4.5893000000000003E-2</v>
      </c>
      <c r="M37" s="20">
        <f t="shared" si="0"/>
        <v>80.153898047761786</v>
      </c>
      <c r="N37" s="3">
        <f t="shared" si="4"/>
        <v>7.2424299983810947E-2</v>
      </c>
      <c r="O37" s="4">
        <f t="shared" si="5"/>
        <v>1</v>
      </c>
      <c r="P37" s="3">
        <f>RATE(5,0,-M42,M37)</f>
        <v>6.6659901561260865E-2</v>
      </c>
      <c r="Q37" s="4">
        <f t="shared" ref="Q37:S37" si="135">IF(P37&gt;0,1,0)</f>
        <v>1</v>
      </c>
      <c r="R37" s="3">
        <f>RATE(10,0,-M47,M37)</f>
        <v>5.0755282967023696E-2</v>
      </c>
      <c r="S37" s="4">
        <f t="shared" ref="S37:U37" si="136">IF(R37&gt;0,1,0)</f>
        <v>1</v>
      </c>
      <c r="T37" s="3">
        <f>RATE(20,0,-M57,M37)</f>
        <v>-8.9032460575482926E-3</v>
      </c>
      <c r="U37" s="4">
        <f t="shared" si="8"/>
        <v>0</v>
      </c>
      <c r="V37" s="21"/>
      <c r="W37" s="20">
        <f t="shared" ref="W37:W57" si="137">M37-((M37-$M$59)*V37)</f>
        <v>80.153898047761786</v>
      </c>
      <c r="X37" s="3"/>
      <c r="Y37" s="4"/>
      <c r="Z37" s="3"/>
      <c r="AA37" s="4"/>
      <c r="AB37" s="3"/>
      <c r="AC37" s="4"/>
      <c r="AD37" s="3"/>
      <c r="AE37" s="4"/>
    </row>
    <row r="38" spans="2:31" x14ac:dyDescent="0.2">
      <c r="B38">
        <f t="shared" si="20"/>
        <v>1987</v>
      </c>
      <c r="C38" s="20">
        <v>247.08</v>
      </c>
      <c r="D38" s="3">
        <f t="shared" si="13"/>
        <v>2.0275013420324672E-2</v>
      </c>
      <c r="E38" s="4">
        <f t="shared" ref="E38" si="138">IF(D38&gt;0,1,0)</f>
        <v>1</v>
      </c>
      <c r="F38" s="3">
        <f>RATE(5,0,-C43,C38)</f>
        <v>0.11929804958402471</v>
      </c>
      <c r="G38" s="4">
        <f t="shared" si="2"/>
        <v>1</v>
      </c>
      <c r="H38" s="3">
        <f>RATE(10,0,-C48,C38)</f>
        <v>0.10018496990563971</v>
      </c>
      <c r="I38" s="4">
        <f t="shared" si="2"/>
        <v>1</v>
      </c>
      <c r="J38" s="3">
        <f>RATE(20,0,-C58,C38)</f>
        <v>4.8147169112621721E-2</v>
      </c>
      <c r="K38" s="4">
        <f t="shared" ref="K38" si="139">IF(J38&gt;0,1,0)</f>
        <v>1</v>
      </c>
      <c r="L38" s="19">
        <v>3.594E-2</v>
      </c>
      <c r="M38" s="20">
        <f t="shared" si="0"/>
        <v>74.740844690829704</v>
      </c>
      <c r="N38" s="3">
        <f t="shared" si="4"/>
        <v>-1.6393670562001694E-2</v>
      </c>
      <c r="O38" s="4">
        <f t="shared" si="5"/>
        <v>0</v>
      </c>
      <c r="P38" s="3">
        <f>RATE(5,0,-M43,M38)</f>
        <v>7.637401152562609E-2</v>
      </c>
      <c r="Q38" s="4">
        <f t="shared" ref="Q38:S38" si="140">IF(P38&gt;0,1,0)</f>
        <v>1</v>
      </c>
      <c r="R38" s="3">
        <f>RATE(10,0,-M48,M38)</f>
        <v>3.7061937651455532E-2</v>
      </c>
      <c r="S38" s="4">
        <f t="shared" ref="S38:U38" si="141">IF(R38&gt;0,1,0)</f>
        <v>1</v>
      </c>
      <c r="T38" s="3">
        <f>RATE(20,0,-M58,M38)</f>
        <v>-1.1103502403393695E-2</v>
      </c>
      <c r="U38" s="4">
        <f t="shared" si="8"/>
        <v>0</v>
      </c>
      <c r="V38" s="21"/>
      <c r="W38" s="20">
        <f t="shared" si="137"/>
        <v>74.740844690829704</v>
      </c>
      <c r="X38" s="3"/>
      <c r="Y38" s="4"/>
      <c r="Z38" s="3"/>
      <c r="AA38" s="4"/>
      <c r="AB38" s="3"/>
      <c r="AC38" s="4"/>
      <c r="AD38" s="3"/>
      <c r="AE38" s="4"/>
    </row>
    <row r="39" spans="2:31" x14ac:dyDescent="0.2">
      <c r="B39">
        <f t="shared" si="20"/>
        <v>1986</v>
      </c>
      <c r="C39" s="20">
        <v>242.17</v>
      </c>
      <c r="D39" s="3">
        <f t="shared" si="13"/>
        <v>0.14620408936009088</v>
      </c>
      <c r="E39" s="4">
        <f t="shared" ref="E39" si="142">IF(D39&gt;0,1,0)</f>
        <v>1</v>
      </c>
      <c r="F39" s="3">
        <f>RATE(5,0,-C44,C39)</f>
        <v>0.14593874964110629</v>
      </c>
      <c r="G39" s="4">
        <f t="shared" si="2"/>
        <v>1</v>
      </c>
      <c r="H39" s="3">
        <f>RATE(10,0,-C49,C39)</f>
        <v>8.4644330603759796E-2</v>
      </c>
      <c r="I39" s="4">
        <f t="shared" si="2"/>
        <v>1</v>
      </c>
      <c r="J39" s="3">
        <f>RATE(20,0,-C59,C39)</f>
        <v>5.67253568590265E-2</v>
      </c>
      <c r="K39" s="4">
        <f t="shared" ref="K39" si="143">IF(J39&gt;0,1,0)</f>
        <v>1</v>
      </c>
      <c r="L39" s="19">
        <v>3.141E-2</v>
      </c>
      <c r="M39" s="20">
        <f t="shared" si="0"/>
        <v>75.986543044649039</v>
      </c>
      <c r="N39" s="3">
        <f t="shared" si="4"/>
        <v>0.11020181891329028</v>
      </c>
      <c r="O39" s="4">
        <f t="shared" si="5"/>
        <v>1</v>
      </c>
      <c r="P39" s="3">
        <f>RATE(5,0,-M44,M39)</f>
        <v>9.6856431504751678E-2</v>
      </c>
      <c r="Q39" s="4">
        <f t="shared" ref="Q39:S39" si="144">IF(P39&gt;0,1,0)</f>
        <v>1</v>
      </c>
      <c r="R39" s="3">
        <f>RATE(10,0,-M49,M39)</f>
        <v>1.92862454195264E-2</v>
      </c>
      <c r="S39" s="4">
        <f t="shared" ref="S39:U39" si="145">IF(R39&gt;0,1,0)</f>
        <v>1</v>
      </c>
      <c r="T39" s="3">
        <f>RATE(20,0,-M59,M39)</f>
        <v>-2.7754857274292998E-3</v>
      </c>
      <c r="U39" s="4">
        <f t="shared" si="8"/>
        <v>0</v>
      </c>
      <c r="V39" s="21"/>
      <c r="W39" s="20">
        <f t="shared" si="137"/>
        <v>75.986543044649039</v>
      </c>
      <c r="X39" s="3"/>
      <c r="Y39" s="4"/>
      <c r="Z39" s="3"/>
      <c r="AA39" s="4"/>
      <c r="AB39" s="3"/>
      <c r="AC39" s="4"/>
      <c r="AD39" s="3"/>
      <c r="AE39" s="4"/>
    </row>
    <row r="40" spans="2:31" x14ac:dyDescent="0.2">
      <c r="B40">
        <f t="shared" si="20"/>
        <v>1985</v>
      </c>
      <c r="C40" s="20">
        <v>211.28</v>
      </c>
      <c r="D40" s="3">
        <f t="shared" si="13"/>
        <v>0.26333413059076771</v>
      </c>
      <c r="E40" s="4">
        <f t="shared" ref="E40" si="146">IF(D40&gt;0,1,0)</f>
        <v>1</v>
      </c>
      <c r="F40" s="3">
        <f>RATE(5,0,-C45,C40)</f>
        <v>9.2489601006276165E-2</v>
      </c>
      <c r="G40" s="4">
        <f t="shared" si="2"/>
        <v>1</v>
      </c>
      <c r="H40" s="3">
        <f>RATE(10,0,-C50,C40)</f>
        <v>8.8854875630997004E-2</v>
      </c>
      <c r="I40" s="4">
        <f t="shared" si="2"/>
        <v>1</v>
      </c>
      <c r="L40" s="19">
        <v>4.0160000000000001E-2</v>
      </c>
      <c r="M40" s="20">
        <f t="shared" ref="M40:M57" si="147">M41*(1+D40)*(1-L40)</f>
        <v>68.443900694585139</v>
      </c>
      <c r="N40" s="3">
        <f t="shared" si="4"/>
        <v>0.21259863190624273</v>
      </c>
      <c r="O40" s="4">
        <f t="shared" si="5"/>
        <v>1</v>
      </c>
      <c r="P40" s="3">
        <f>RATE(5,0,-M45,M40)</f>
        <v>3.5729303076052231E-2</v>
      </c>
      <c r="Q40" s="4">
        <f t="shared" ref="Q40:S40" si="148">IF(P40&gt;0,1,0)</f>
        <v>1</v>
      </c>
      <c r="R40" s="3">
        <f>RATE(10,0,-M50,M40)</f>
        <v>2.0348881465557998E-2</v>
      </c>
      <c r="S40" s="4">
        <f t="shared" ref="S40:U40" si="149">IF(R40&gt;0,1,0)</f>
        <v>1</v>
      </c>
      <c r="V40" s="21"/>
      <c r="W40" s="20">
        <f t="shared" si="137"/>
        <v>68.443900694585139</v>
      </c>
      <c r="X40" s="3"/>
      <c r="Y40" s="4"/>
      <c r="Z40" s="3"/>
      <c r="AA40" s="4"/>
      <c r="AB40" s="3"/>
      <c r="AC40" s="4"/>
    </row>
    <row r="41" spans="2:31" x14ac:dyDescent="0.2">
      <c r="B41">
        <f t="shared" si="20"/>
        <v>1984</v>
      </c>
      <c r="C41" s="20">
        <v>167.24</v>
      </c>
      <c r="D41" s="3">
        <f t="shared" si="13"/>
        <v>1.4005941914751796E-2</v>
      </c>
      <c r="E41" s="4">
        <f t="shared" ref="E41" si="150">IF(D41&gt;0,1,0)</f>
        <v>1</v>
      </c>
      <c r="F41" s="3">
        <f>RATE(5,0,-C46,C41)</f>
        <v>9.1519626276094695E-2</v>
      </c>
      <c r="G41" s="4">
        <f t="shared" si="2"/>
        <v>1</v>
      </c>
      <c r="H41" s="3">
        <f>RATE(10,0,-C51,C41)</f>
        <v>9.3268751485468648E-2</v>
      </c>
      <c r="I41" s="4">
        <f t="shared" si="2"/>
        <v>1</v>
      </c>
      <c r="L41" s="19">
        <v>4.1079999999999998E-2</v>
      </c>
      <c r="M41" s="20">
        <f t="shared" si="147"/>
        <v>56.443986405451575</v>
      </c>
      <c r="N41" s="3">
        <f t="shared" si="4"/>
        <v>-2.7649422179106264E-2</v>
      </c>
      <c r="O41" s="4">
        <f t="shared" si="5"/>
        <v>0</v>
      </c>
      <c r="P41" s="3">
        <f>RATE(5,0,-M46,M41)</f>
        <v>2.2456427013334626E-2</v>
      </c>
      <c r="Q41" s="4">
        <f t="shared" ref="Q41:S41" si="151">IF(P41&gt;0,1,0)</f>
        <v>1</v>
      </c>
      <c r="R41" s="3">
        <f>RATE(10,0,-M51,M41)</f>
        <v>2.1594537520831868E-2</v>
      </c>
      <c r="S41" s="4">
        <f t="shared" ref="S41:U41" si="152">IF(R41&gt;0,1,0)</f>
        <v>1</v>
      </c>
      <c r="V41" s="21"/>
      <c r="W41" s="20">
        <f t="shared" si="137"/>
        <v>56.443986405451575</v>
      </c>
      <c r="X41" s="3"/>
      <c r="Y41" s="4"/>
      <c r="Z41" s="3"/>
      <c r="AA41" s="4"/>
      <c r="AB41" s="3"/>
      <c r="AC41" s="4"/>
    </row>
    <row r="42" spans="2:31" x14ac:dyDescent="0.2">
      <c r="B42">
        <f t="shared" si="20"/>
        <v>1983</v>
      </c>
      <c r="C42" s="20">
        <v>164.93</v>
      </c>
      <c r="D42" s="3">
        <f t="shared" si="13"/>
        <v>0.17271046643913546</v>
      </c>
      <c r="E42" s="4">
        <f t="shared" ref="E42" si="153">IF(D42&gt;0,1,0)</f>
        <v>1</v>
      </c>
      <c r="F42" s="3">
        <f>RATE(5,0,-C47,C42)</f>
        <v>0.11405393340982024</v>
      </c>
      <c r="G42" s="4">
        <f t="shared" si="2"/>
        <v>1</v>
      </c>
      <c r="H42" s="3">
        <f>RATE(10,0,-C52,C42)</f>
        <v>5.3919010926948077E-2</v>
      </c>
      <c r="I42" s="4">
        <f t="shared" si="2"/>
        <v>1</v>
      </c>
      <c r="L42" s="19">
        <v>4.3110000000000002E-2</v>
      </c>
      <c r="M42" s="20">
        <f t="shared" si="147"/>
        <v>58.049007932865663</v>
      </c>
      <c r="N42" s="3">
        <f t="shared" si="4"/>
        <v>0.12215491823094426</v>
      </c>
      <c r="O42" s="4">
        <f t="shared" si="5"/>
        <v>1</v>
      </c>
      <c r="P42" s="3">
        <f>RATE(5,0,-M47,M42)</f>
        <v>3.5087812964173765E-2</v>
      </c>
      <c r="Q42" s="4">
        <f t="shared" ref="Q42:S42" si="154">IF(P42&gt;0,1,0)</f>
        <v>1</v>
      </c>
      <c r="R42" s="3">
        <f>RATE(10,0,-M52,M42)</f>
        <v>-2.1460569056712512E-2</v>
      </c>
      <c r="S42" s="4">
        <f t="shared" ref="S42:U42" si="155">IF(R42&gt;0,1,0)</f>
        <v>0</v>
      </c>
      <c r="V42" s="21"/>
      <c r="W42" s="20">
        <f t="shared" si="137"/>
        <v>58.049007932865663</v>
      </c>
      <c r="X42" s="3"/>
      <c r="Y42" s="4"/>
      <c r="Z42" s="3"/>
      <c r="AA42" s="4"/>
      <c r="AB42" s="3"/>
      <c r="AC42" s="4"/>
    </row>
    <row r="43" spans="2:31" x14ac:dyDescent="0.2">
      <c r="B43">
        <f t="shared" si="20"/>
        <v>1982</v>
      </c>
      <c r="C43" s="20">
        <v>140.63999999999999</v>
      </c>
      <c r="D43" s="3">
        <f t="shared" si="13"/>
        <v>0.14761321909424718</v>
      </c>
      <c r="E43" s="4">
        <f t="shared" ref="E43" si="156">IF(D43&gt;0,1,0)</f>
        <v>1</v>
      </c>
      <c r="F43" s="3">
        <f>RATE(5,0,-C48,C43)</f>
        <v>8.139826425970817E-2</v>
      </c>
      <c r="G43" s="4">
        <f t="shared" si="2"/>
        <v>1</v>
      </c>
      <c r="H43" s="3">
        <f>RATE(10,0,-C53,C43)</f>
        <v>1.7663707257367683E-2</v>
      </c>
      <c r="I43" s="4">
        <f t="shared" si="2"/>
        <v>1</v>
      </c>
      <c r="L43" s="19">
        <v>5.8200000000000002E-2</v>
      </c>
      <c r="M43" s="20">
        <f t="shared" si="147"/>
        <v>51.729941195979258</v>
      </c>
      <c r="N43" s="3">
        <f t="shared" si="4"/>
        <v>8.0822129742961879E-2</v>
      </c>
      <c r="O43" s="4">
        <f t="shared" si="5"/>
        <v>1</v>
      </c>
      <c r="P43" s="3">
        <f>RATE(5,0,-M48,M43)</f>
        <v>-8.1435354561354043E-4</v>
      </c>
      <c r="Q43" s="4">
        <f t="shared" ref="Q43:S43" si="157">IF(P43&gt;0,1,0)</f>
        <v>0</v>
      </c>
      <c r="R43" s="3">
        <f>RATE(10,0,-M53,M43)</f>
        <v>-5.5930649861697199E-2</v>
      </c>
      <c r="S43" s="4">
        <f t="shared" ref="S43:U43" si="158">IF(R43&gt;0,1,0)</f>
        <v>0</v>
      </c>
      <c r="V43" s="21"/>
      <c r="W43" s="20">
        <f t="shared" si="137"/>
        <v>51.729941195979258</v>
      </c>
      <c r="X43" s="3"/>
      <c r="Y43" s="4"/>
      <c r="Z43" s="3"/>
      <c r="AA43" s="4"/>
      <c r="AB43" s="3"/>
      <c r="AC43" s="4"/>
    </row>
    <row r="44" spans="2:31" x14ac:dyDescent="0.2">
      <c r="B44">
        <f t="shared" si="20"/>
        <v>1981</v>
      </c>
      <c r="C44" s="20">
        <v>122.55</v>
      </c>
      <c r="D44" s="3">
        <f t="shared" si="13"/>
        <v>-9.7304065998821465E-2</v>
      </c>
      <c r="E44" s="4">
        <f t="shared" ref="E44" si="159">IF(D44&gt;0,1,0)</f>
        <v>0</v>
      </c>
      <c r="F44" s="3">
        <f>RATE(5,0,-C49,C44)</f>
        <v>2.6628451374009109E-2</v>
      </c>
      <c r="G44" s="4">
        <f t="shared" si="2"/>
        <v>1</v>
      </c>
      <c r="H44" s="3">
        <f>RATE(10,0,-C54,C44)</f>
        <v>1.8434285036672736E-2</v>
      </c>
      <c r="I44" s="4">
        <f t="shared" si="2"/>
        <v>1</v>
      </c>
      <c r="L44" s="19">
        <v>7.6700000000000004E-2</v>
      </c>
      <c r="M44" s="20">
        <f t="shared" si="147"/>
        <v>47.861659909093021</v>
      </c>
      <c r="N44" s="3">
        <f t="shared" si="4"/>
        <v>-0.16654084413671189</v>
      </c>
      <c r="O44" s="4">
        <f t="shared" si="5"/>
        <v>0</v>
      </c>
      <c r="P44" s="3">
        <f>RATE(5,0,-M49,M44)</f>
        <v>-5.2798141805416907E-2</v>
      </c>
      <c r="Q44" s="4">
        <f t="shared" ref="Q44:S44" si="160">IF(P44&gt;0,1,0)</f>
        <v>0</v>
      </c>
      <c r="R44" s="3">
        <f>RATE(10,0,-M54,M44)</f>
        <v>-5.249072151229732E-2</v>
      </c>
      <c r="S44" s="4">
        <f t="shared" ref="S44:U44" si="161">IF(R44&gt;0,1,0)</f>
        <v>0</v>
      </c>
      <c r="V44" s="21"/>
      <c r="W44" s="20">
        <f t="shared" si="137"/>
        <v>47.861659909093021</v>
      </c>
      <c r="X44" s="3"/>
      <c r="Y44" s="4"/>
      <c r="Z44" s="3"/>
      <c r="AA44" s="4"/>
      <c r="AB44" s="3"/>
      <c r="AC44" s="4"/>
    </row>
    <row r="45" spans="2:31" x14ac:dyDescent="0.2">
      <c r="B45">
        <f t="shared" si="20"/>
        <v>1980</v>
      </c>
      <c r="C45" s="20">
        <v>135.76</v>
      </c>
      <c r="D45" s="3">
        <f t="shared" si="13"/>
        <v>0.25773577913655732</v>
      </c>
      <c r="E45" s="4">
        <f t="shared" ref="E45" si="162">IF(D45&gt;0,1,0)</f>
        <v>1</v>
      </c>
      <c r="F45" s="3">
        <f>RATE(5,0,-C50,C45)</f>
        <v>8.5232243015946563E-2</v>
      </c>
      <c r="G45" s="4">
        <f t="shared" si="2"/>
        <v>1</v>
      </c>
      <c r="H45" s="3">
        <f>RATE(10,0,-C55,C45)</f>
        <v>3.9507552374455635E-2</v>
      </c>
      <c r="I45" s="4">
        <f t="shared" si="2"/>
        <v>1</v>
      </c>
      <c r="L45" s="19">
        <v>9.6100000000000005E-2</v>
      </c>
      <c r="M45" s="20">
        <f t="shared" si="147"/>
        <v>57.42532141184342</v>
      </c>
      <c r="N45" s="3">
        <f t="shared" si="4"/>
        <v>0.13686737076153421</v>
      </c>
      <c r="O45" s="4">
        <f t="shared" si="5"/>
        <v>1</v>
      </c>
      <c r="P45" s="3">
        <f>RATE(5,0,-M50,M45)</f>
        <v>5.19685675583132E-3</v>
      </c>
      <c r="Q45" s="4">
        <f t="shared" ref="Q45:S45" si="163">IF(P45&gt;0,1,0)</f>
        <v>1</v>
      </c>
      <c r="R45" s="3">
        <f>RATE(10,0,-M55,M45)</f>
        <v>-2.88594361913386E-2</v>
      </c>
      <c r="S45" s="4">
        <f t="shared" ref="S45:U45" si="164">IF(R45&gt;0,1,0)</f>
        <v>0</v>
      </c>
      <c r="V45" s="21"/>
      <c r="W45" s="20">
        <f t="shared" si="137"/>
        <v>57.42532141184342</v>
      </c>
      <c r="X45" s="3"/>
      <c r="Y45" s="4"/>
      <c r="Z45" s="3"/>
      <c r="AA45" s="4"/>
      <c r="AB45" s="3"/>
      <c r="AC45" s="4"/>
    </row>
    <row r="46" spans="2:31" x14ac:dyDescent="0.2">
      <c r="B46">
        <f t="shared" si="20"/>
        <v>1979</v>
      </c>
      <c r="C46" s="20">
        <v>107.94</v>
      </c>
      <c r="D46" s="3">
        <f t="shared" si="13"/>
        <v>0.12308812818645309</v>
      </c>
      <c r="E46" s="4">
        <f t="shared" ref="E46" si="165">IF(D46&gt;0,1,0)</f>
        <v>1</v>
      </c>
      <c r="F46" s="3">
        <f>RATE(5,0,-C51,C46)</f>
        <v>9.5020679611614714E-2</v>
      </c>
      <c r="G46" s="4">
        <f t="shared" si="2"/>
        <v>1</v>
      </c>
      <c r="H46" s="3">
        <f>RATE(10,0,-C56,C46)</f>
        <v>1.6040791930869314E-2</v>
      </c>
      <c r="I46" s="4">
        <f t="shared" si="2"/>
        <v>1</v>
      </c>
      <c r="L46" s="19">
        <v>7.9399999999999998E-2</v>
      </c>
      <c r="M46" s="20">
        <f t="shared" si="147"/>
        <v>50.511891614390244</v>
      </c>
      <c r="N46" s="3">
        <f t="shared" si="4"/>
        <v>3.3914930808448762E-2</v>
      </c>
      <c r="O46" s="4">
        <f t="shared" si="5"/>
        <v>1</v>
      </c>
      <c r="P46" s="3">
        <f>RATE(5,0,-M51,M46)</f>
        <v>2.0733374572500036E-2</v>
      </c>
      <c r="Q46" s="4">
        <f t="shared" ref="Q46:S46" si="166">IF(P46&gt;0,1,0)</f>
        <v>1</v>
      </c>
      <c r="R46" s="3">
        <f>RATE(10,0,-M56,M46)</f>
        <v>-4.6006172012408197E-2</v>
      </c>
      <c r="S46" s="4">
        <f t="shared" ref="S46:U46" si="167">IF(R46&gt;0,1,0)</f>
        <v>0</v>
      </c>
      <c r="V46" s="21"/>
      <c r="W46" s="20">
        <f t="shared" si="137"/>
        <v>50.511891614390244</v>
      </c>
      <c r="X46" s="3"/>
      <c r="Y46" s="4"/>
      <c r="Z46" s="3"/>
      <c r="AA46" s="4"/>
      <c r="AB46" s="3"/>
      <c r="AC46" s="4"/>
    </row>
    <row r="47" spans="2:31" x14ac:dyDescent="0.2">
      <c r="B47">
        <f t="shared" si="20"/>
        <v>1978</v>
      </c>
      <c r="C47" s="20">
        <v>96.11</v>
      </c>
      <c r="D47" s="3">
        <f t="shared" si="13"/>
        <v>1.0620399579390094E-2</v>
      </c>
      <c r="E47" s="4">
        <f t="shared" ref="E47" si="168">IF(D47&gt;0,1,0)</f>
        <v>1</v>
      </c>
      <c r="F47" s="3">
        <f>RATE(5,0,-C52,C47)</f>
        <v>-2.969920680872218E-3</v>
      </c>
      <c r="G47" s="4">
        <f t="shared" si="2"/>
        <v>0</v>
      </c>
      <c r="H47" s="3">
        <f>RATE(10,0,-C57,C47)</f>
        <v>-7.7250541633548222E-3</v>
      </c>
      <c r="I47" s="4">
        <f t="shared" si="2"/>
        <v>0</v>
      </c>
      <c r="L47" s="19">
        <v>6.93E-2</v>
      </c>
      <c r="M47" s="20">
        <f t="shared" si="147"/>
        <v>48.854978402230344</v>
      </c>
      <c r="N47" s="3">
        <f t="shared" si="4"/>
        <v>-5.9415594111461578E-2</v>
      </c>
      <c r="O47" s="4">
        <f t="shared" si="5"/>
        <v>0</v>
      </c>
      <c r="P47" s="3">
        <f>RATE(5,0,-M52,M47)</f>
        <v>-7.4919629119348838E-2</v>
      </c>
      <c r="Q47" s="4">
        <f t="shared" ref="Q47:S47" si="169">IF(P47&gt;0,1,0)</f>
        <v>0</v>
      </c>
      <c r="R47" s="3">
        <f>RATE(10,0,-M57,M47)</f>
        <v>-6.517455434378637E-2</v>
      </c>
      <c r="S47" s="4">
        <f t="shared" ref="S47:U47" si="170">IF(R47&gt;0,1,0)</f>
        <v>0</v>
      </c>
      <c r="V47" s="21"/>
      <c r="W47" s="20">
        <f t="shared" si="137"/>
        <v>48.854978402230344</v>
      </c>
      <c r="X47" s="3"/>
      <c r="Y47" s="4"/>
      <c r="Z47" s="3"/>
      <c r="AA47" s="4"/>
      <c r="AB47" s="3"/>
      <c r="AC47" s="4"/>
    </row>
    <row r="48" spans="2:31" x14ac:dyDescent="0.2">
      <c r="B48">
        <f t="shared" si="20"/>
        <v>1977</v>
      </c>
      <c r="C48" s="20">
        <v>95.1</v>
      </c>
      <c r="D48" s="3">
        <f t="shared" si="13"/>
        <v>-0.11501954215522059</v>
      </c>
      <c r="E48" s="4">
        <f t="shared" ref="E48" si="171">IF(D48&gt;0,1,0)</f>
        <v>0</v>
      </c>
      <c r="F48" s="3">
        <f>RATE(5,0,-C53,C48)</f>
        <v>-4.23145151180409E-2</v>
      </c>
      <c r="G48" s="4">
        <f t="shared" si="2"/>
        <v>0</v>
      </c>
      <c r="H48" s="3">
        <f>RATE(10,0,-C58,C48)</f>
        <v>-1.4292885558968578E-3</v>
      </c>
      <c r="I48" s="4">
        <f t="shared" si="2"/>
        <v>0</v>
      </c>
      <c r="L48" s="19">
        <v>6.5019999999999994E-2</v>
      </c>
      <c r="M48" s="20">
        <f t="shared" si="147"/>
        <v>51.941089068002029</v>
      </c>
      <c r="N48" s="3">
        <f t="shared" si="4"/>
        <v>-0.17256097152428806</v>
      </c>
      <c r="O48" s="4">
        <f t="shared" si="5"/>
        <v>0</v>
      </c>
      <c r="P48" s="3">
        <f>RATE(5,0,-M53,M48)</f>
        <v>-0.10800666419376469</v>
      </c>
      <c r="Q48" s="4">
        <f t="shared" ref="Q48:S48" si="172">IF(P48&gt;0,1,0)</f>
        <v>0</v>
      </c>
      <c r="R48" s="3">
        <f>RATE(10,0,-M58,M48)</f>
        <v>-5.7031940470720542E-2</v>
      </c>
      <c r="S48" s="4">
        <f t="shared" ref="S48:U48" si="173">IF(R48&gt;0,1,0)</f>
        <v>0</v>
      </c>
      <c r="V48" s="21"/>
      <c r="W48" s="20">
        <f t="shared" si="137"/>
        <v>51.941089068002029</v>
      </c>
      <c r="X48" s="3"/>
      <c r="Y48" s="4"/>
      <c r="Z48" s="3"/>
      <c r="AA48" s="4"/>
      <c r="AB48" s="3"/>
      <c r="AC48" s="4"/>
    </row>
    <row r="49" spans="2:29" x14ac:dyDescent="0.2">
      <c r="B49">
        <f t="shared" si="20"/>
        <v>1976</v>
      </c>
      <c r="C49" s="20">
        <v>107.46</v>
      </c>
      <c r="D49" s="3">
        <f t="shared" si="13"/>
        <v>0.19148464353032479</v>
      </c>
      <c r="E49" s="4">
        <f t="shared" ref="E49:E58" si="174">IF(D49&gt;0,1,0)</f>
        <v>1</v>
      </c>
      <c r="F49" s="3">
        <f>RATE(5,0,-C54,C49)</f>
        <v>1.0305521478764283E-2</v>
      </c>
      <c r="G49" s="4">
        <f t="shared" si="2"/>
        <v>1</v>
      </c>
      <c r="H49" s="3">
        <f>RATE(10,0,-C59,C49)</f>
        <v>2.9525023357966917E-2</v>
      </c>
      <c r="I49" s="4">
        <f t="shared" si="2"/>
        <v>1</v>
      </c>
      <c r="L49" s="19">
        <v>5.8459999999999998E-2</v>
      </c>
      <c r="M49" s="20">
        <f t="shared" si="147"/>
        <v>62.773312933626833</v>
      </c>
      <c r="N49" s="3">
        <f t="shared" si="4"/>
        <v>0.12183045126954228</v>
      </c>
      <c r="O49" s="4">
        <f t="shared" si="5"/>
        <v>1</v>
      </c>
      <c r="P49" s="3">
        <f>RATE(5,0,-M54,M49)</f>
        <v>-5.2183201442472876E-2</v>
      </c>
      <c r="Q49" s="4">
        <f t="shared" ref="Q49:S49" si="175">IF(P49&gt;0,1,0)</f>
        <v>0</v>
      </c>
      <c r="R49" s="3">
        <f>RATE(10,0,-M59,M49)</f>
        <v>-2.4359706293690393E-2</v>
      </c>
      <c r="S49" s="4">
        <f t="shared" ref="S49:U49" si="176">IF(R49&gt;0,1,0)</f>
        <v>0</v>
      </c>
      <c r="V49" s="21"/>
      <c r="W49" s="20">
        <f t="shared" si="137"/>
        <v>62.773312933626833</v>
      </c>
      <c r="X49" s="3"/>
      <c r="Y49" s="4"/>
      <c r="Z49" s="3"/>
      <c r="AA49" s="4"/>
      <c r="AB49" s="3"/>
      <c r="AC49" s="4"/>
    </row>
    <row r="50" spans="2:29" x14ac:dyDescent="0.2">
      <c r="B50">
        <f t="shared" si="20"/>
        <v>1975</v>
      </c>
      <c r="C50" s="20">
        <v>90.19</v>
      </c>
      <c r="D50" s="3">
        <f t="shared" si="13"/>
        <v>0.31549008168027992</v>
      </c>
      <c r="E50" s="4">
        <f t="shared" si="174"/>
        <v>1</v>
      </c>
      <c r="F50" s="3">
        <f>RATE(5,0,-C55,C50)</f>
        <v>-4.2905945729245689E-3</v>
      </c>
      <c r="G50" s="4"/>
      <c r="H50" s="3"/>
      <c r="I50" s="4"/>
      <c r="L50" s="19">
        <v>6.6900000000000001E-2</v>
      </c>
      <c r="M50" s="20">
        <f t="shared" si="147"/>
        <v>55.956149935659298</v>
      </c>
      <c r="N50" s="3">
        <f t="shared" si="4"/>
        <v>0.22748379521586926</v>
      </c>
      <c r="O50" s="4">
        <f t="shared" si="5"/>
        <v>1</v>
      </c>
      <c r="P50" s="3">
        <f>RATE(5,0,-M55,M50)</f>
        <v>-6.1761894362436898E-2</v>
      </c>
      <c r="Q50" s="4"/>
      <c r="R50" s="3"/>
      <c r="S50" s="4"/>
      <c r="V50" s="21"/>
      <c r="W50" s="20">
        <f t="shared" si="137"/>
        <v>55.956149935659298</v>
      </c>
      <c r="X50" s="3"/>
      <c r="Y50" s="4"/>
      <c r="Z50" s="3"/>
      <c r="AA50" s="4"/>
      <c r="AB50" s="3"/>
      <c r="AC50" s="4"/>
    </row>
    <row r="51" spans="2:29" x14ac:dyDescent="0.2">
      <c r="B51">
        <f t="shared" si="20"/>
        <v>1974</v>
      </c>
      <c r="C51" s="20">
        <v>68.56</v>
      </c>
      <c r="D51" s="3">
        <f t="shared" si="13"/>
        <v>-0.29718093285494618</v>
      </c>
      <c r="E51" s="4">
        <f t="shared" si="174"/>
        <v>0</v>
      </c>
      <c r="F51" s="3">
        <f>RATE(5,0,-C56,C51)</f>
        <v>-5.7242561649346685E-2</v>
      </c>
      <c r="G51" s="4"/>
      <c r="H51" s="3"/>
      <c r="I51" s="4"/>
      <c r="L51" s="19">
        <v>0.10055</v>
      </c>
      <c r="M51" s="20">
        <f t="shared" si="147"/>
        <v>45.586059998306268</v>
      </c>
      <c r="N51" s="3">
        <f t="shared" si="4"/>
        <v>-0.36784939005638129</v>
      </c>
      <c r="O51" s="4">
        <f t="shared" si="5"/>
        <v>0</v>
      </c>
      <c r="P51" s="3">
        <f>RATE(5,0,-M56,M51)</f>
        <v>-0.10838202559498546</v>
      </c>
      <c r="Q51" s="4"/>
      <c r="R51" s="3"/>
      <c r="S51" s="4"/>
      <c r="V51" s="21"/>
      <c r="W51" s="20">
        <f t="shared" si="137"/>
        <v>45.586059998306268</v>
      </c>
      <c r="X51" s="3"/>
      <c r="Y51" s="4"/>
      <c r="Z51" s="3"/>
      <c r="AA51" s="4"/>
      <c r="AB51" s="3"/>
      <c r="AC51" s="4"/>
    </row>
    <row r="52" spans="2:29" x14ac:dyDescent="0.2">
      <c r="B52">
        <f t="shared" si="20"/>
        <v>1973</v>
      </c>
      <c r="C52" s="20">
        <v>97.55</v>
      </c>
      <c r="D52" s="3">
        <f t="shared" si="13"/>
        <v>-0.17365523083439216</v>
      </c>
      <c r="E52" s="4">
        <f t="shared" si="174"/>
        <v>0</v>
      </c>
      <c r="F52" s="3">
        <f>RATE(5,0,-C57,C52)</f>
        <v>-1.2457508997623393E-2</v>
      </c>
      <c r="G52" s="4"/>
      <c r="H52" s="3"/>
      <c r="I52" s="4"/>
      <c r="L52" s="19">
        <v>5.126E-2</v>
      </c>
      <c r="M52" s="20">
        <f t="shared" si="147"/>
        <v>72.112656827732991</v>
      </c>
      <c r="N52" s="3">
        <f t="shared" si="4"/>
        <v>-0.21601366370182118</v>
      </c>
      <c r="O52" s="4">
        <f t="shared" si="5"/>
        <v>0</v>
      </c>
      <c r="P52" s="3">
        <f>RATE(5,0,-M57,M52)</f>
        <v>-5.5326822019340423E-2</v>
      </c>
      <c r="Q52" s="4"/>
      <c r="R52" s="3"/>
      <c r="S52" s="4"/>
      <c r="V52" s="21"/>
      <c r="W52" s="20">
        <f t="shared" si="137"/>
        <v>72.112656827732991</v>
      </c>
      <c r="X52" s="3"/>
      <c r="Y52" s="4"/>
      <c r="Z52" s="3"/>
      <c r="AA52" s="4"/>
      <c r="AB52" s="3"/>
      <c r="AC52" s="4"/>
    </row>
    <row r="53" spans="2:29" x14ac:dyDescent="0.2">
      <c r="B53">
        <f t="shared" si="20"/>
        <v>1972</v>
      </c>
      <c r="C53" s="20">
        <v>118.05</v>
      </c>
      <c r="D53" s="3">
        <f t="shared" si="13"/>
        <v>0.15633264766382604</v>
      </c>
      <c r="E53" s="4">
        <f t="shared" si="174"/>
        <v>1</v>
      </c>
      <c r="F53" s="3">
        <f>RATE(5,0,-C58,C53)</f>
        <v>4.1201398053153829E-2</v>
      </c>
      <c r="G53" s="4"/>
      <c r="H53" s="3"/>
      <c r="I53" s="4"/>
      <c r="L53" s="19">
        <v>3.0679999999999999E-2</v>
      </c>
      <c r="M53" s="20">
        <f t="shared" si="147"/>
        <v>91.982032707654099</v>
      </c>
      <c r="N53" s="3">
        <f t="shared" si="4"/>
        <v>0.12085636203349992</v>
      </c>
      <c r="O53" s="4">
        <f t="shared" si="5"/>
        <v>1</v>
      </c>
      <c r="P53" s="3">
        <f>RATE(5,0,-M58,M53)</f>
        <v>-3.1441653219138688E-3</v>
      </c>
      <c r="Q53" s="4"/>
      <c r="R53" s="3"/>
      <c r="S53" s="4"/>
      <c r="V53" s="21"/>
      <c r="W53" s="20">
        <f t="shared" si="137"/>
        <v>91.982032707654099</v>
      </c>
      <c r="X53" s="3"/>
      <c r="Y53" s="4"/>
      <c r="Z53" s="3"/>
      <c r="AA53" s="4"/>
      <c r="AB53" s="3"/>
      <c r="AC53" s="4"/>
    </row>
    <row r="54" spans="2:29" x14ac:dyDescent="0.2">
      <c r="B54">
        <f t="shared" si="20"/>
        <v>1971</v>
      </c>
      <c r="C54" s="20">
        <v>102.09</v>
      </c>
      <c r="D54" s="3">
        <f t="shared" si="13"/>
        <v>0.10786760716223553</v>
      </c>
      <c r="E54" s="4">
        <f t="shared" si="174"/>
        <v>1</v>
      </c>
      <c r="F54" s="3">
        <f>RATE(5,0,-C59,C54)</f>
        <v>4.9110146570533947E-2</v>
      </c>
      <c r="G54" s="4"/>
      <c r="H54" s="3"/>
      <c r="I54" s="4"/>
      <c r="L54" s="19">
        <v>3.7539999999999997E-2</v>
      </c>
      <c r="M54" s="20">
        <f t="shared" si="147"/>
        <v>82.064067995989092</v>
      </c>
      <c r="N54" s="3">
        <f t="shared" si="4"/>
        <v>6.6278257189365197E-2</v>
      </c>
      <c r="O54" s="4">
        <f t="shared" si="5"/>
        <v>1</v>
      </c>
      <c r="P54" s="3">
        <f>RATE(5,0,-M59,M54)</f>
        <v>4.2805573314281219E-3</v>
      </c>
      <c r="Q54" s="4"/>
      <c r="R54" s="3"/>
      <c r="S54" s="4"/>
      <c r="V54" s="21"/>
      <c r="W54" s="20">
        <f t="shared" si="137"/>
        <v>82.064067995989092</v>
      </c>
      <c r="X54" s="3"/>
      <c r="Y54" s="4"/>
      <c r="Z54" s="3"/>
      <c r="AA54" s="4"/>
      <c r="AB54" s="3"/>
      <c r="AC54" s="4"/>
    </row>
    <row r="55" spans="2:29" x14ac:dyDescent="0.2">
      <c r="B55">
        <f t="shared" si="20"/>
        <v>1970</v>
      </c>
      <c r="C55" s="20">
        <v>92.15</v>
      </c>
      <c r="D55" s="3">
        <f t="shared" si="13"/>
        <v>9.7762328915917962E-4</v>
      </c>
      <c r="E55" s="4">
        <f t="shared" si="174"/>
        <v>1</v>
      </c>
      <c r="F55" s="3"/>
      <c r="G55" s="3"/>
      <c r="H55" s="3"/>
      <c r="I55" s="3"/>
      <c r="L55" s="19">
        <v>4.9570000000000003E-2</v>
      </c>
      <c r="M55" s="20">
        <f>M56*(1+D55)*(1-L55)</f>
        <v>76.963088614696346</v>
      </c>
      <c r="N55" s="3">
        <f t="shared" si="4"/>
        <v>-4.8640837497284317E-2</v>
      </c>
      <c r="O55" s="4">
        <f t="shared" si="5"/>
        <v>0</v>
      </c>
      <c r="P55" s="3"/>
      <c r="Q55" s="3"/>
      <c r="R55" s="3"/>
      <c r="S55" s="3"/>
      <c r="V55" s="21"/>
      <c r="W55" s="20">
        <f t="shared" si="137"/>
        <v>76.963088614696346</v>
      </c>
      <c r="X55" s="3"/>
      <c r="Y55" s="4"/>
      <c r="Z55" s="3"/>
      <c r="AA55" s="3"/>
      <c r="AB55" s="3"/>
      <c r="AC55" s="3"/>
    </row>
    <row r="56" spans="2:29" x14ac:dyDescent="0.2">
      <c r="B56">
        <f t="shared" si="20"/>
        <v>1969</v>
      </c>
      <c r="C56" s="20">
        <v>92.06</v>
      </c>
      <c r="D56" s="3">
        <f t="shared" si="13"/>
        <v>-0.11361448103215865</v>
      </c>
      <c r="E56" s="4">
        <f t="shared" si="174"/>
        <v>0</v>
      </c>
      <c r="F56" s="3"/>
      <c r="G56" s="3"/>
      <c r="H56" s="3"/>
      <c r="I56" s="3"/>
      <c r="L56" s="19">
        <v>4.7835999999999997E-2</v>
      </c>
      <c r="M56" s="20">
        <f t="shared" si="147"/>
        <v>80.898036880447506</v>
      </c>
      <c r="N56" s="3">
        <f t="shared" si="4"/>
        <v>-0.15601561871750436</v>
      </c>
      <c r="O56" s="4">
        <f t="shared" si="5"/>
        <v>0</v>
      </c>
      <c r="P56" s="3"/>
      <c r="Q56" s="3"/>
      <c r="R56" s="3"/>
      <c r="S56" s="3"/>
      <c r="V56" s="21"/>
      <c r="W56" s="20">
        <f t="shared" si="137"/>
        <v>80.898036880447506</v>
      </c>
      <c r="X56" s="3"/>
      <c r="Y56" s="4"/>
      <c r="Z56" s="3"/>
      <c r="AA56" s="3"/>
      <c r="AB56" s="3"/>
      <c r="AC56" s="3"/>
    </row>
    <row r="57" spans="2:29" x14ac:dyDescent="0.2">
      <c r="B57">
        <f t="shared" si="20"/>
        <v>1968</v>
      </c>
      <c r="C57" s="20">
        <v>103.86</v>
      </c>
      <c r="D57" s="3">
        <f t="shared" si="13"/>
        <v>7.6604125634912368E-2</v>
      </c>
      <c r="E57" s="4">
        <f t="shared" si="174"/>
        <v>1</v>
      </c>
      <c r="F57" s="3"/>
      <c r="G57" s="3"/>
      <c r="H57" s="3"/>
      <c r="I57" s="3"/>
      <c r="L57" s="19">
        <v>4.7190000000000003E-2</v>
      </c>
      <c r="M57" s="20">
        <f t="shared" si="147"/>
        <v>95.852528405225996</v>
      </c>
      <c r="N57" s="3">
        <f t="shared" si="4"/>
        <v>2.579917694620093E-2</v>
      </c>
      <c r="O57" s="4">
        <f t="shared" si="5"/>
        <v>1</v>
      </c>
      <c r="P57" s="3"/>
      <c r="Q57" s="3"/>
      <c r="R57" s="3"/>
      <c r="S57" s="3"/>
      <c r="V57" s="21"/>
      <c r="W57" s="20">
        <f t="shared" si="137"/>
        <v>95.852528405225996</v>
      </c>
      <c r="X57" s="3"/>
      <c r="Y57" s="4"/>
      <c r="Z57" s="3"/>
      <c r="AA57" s="3"/>
      <c r="AB57" s="3"/>
      <c r="AC57" s="3"/>
    </row>
    <row r="58" spans="2:29" x14ac:dyDescent="0.2">
      <c r="B58">
        <f t="shared" si="20"/>
        <v>1967</v>
      </c>
      <c r="C58" s="20">
        <v>96.47</v>
      </c>
      <c r="D58" s="3">
        <f t="shared" si="13"/>
        <v>0.20092120004979463</v>
      </c>
      <c r="E58" s="4">
        <f t="shared" si="174"/>
        <v>1</v>
      </c>
      <c r="F58" s="3"/>
      <c r="G58" s="3"/>
      <c r="H58" s="3"/>
      <c r="I58" s="3"/>
      <c r="L58" s="19">
        <v>3.1390000000000001E-2</v>
      </c>
      <c r="M58" s="20">
        <f>M59*(1+D58)*(1-L58)</f>
        <v>93.441806700000001</v>
      </c>
      <c r="N58" s="3">
        <f t="shared" si="4"/>
        <v>0.16322428358023156</v>
      </c>
      <c r="O58" s="4">
        <f t="shared" si="5"/>
        <v>1</v>
      </c>
      <c r="P58" s="3"/>
      <c r="Q58" s="3"/>
      <c r="R58" s="3"/>
      <c r="S58" s="3"/>
      <c r="W58" s="20">
        <f t="shared" ref="W58:W59" si="177">+M58</f>
        <v>93.441806700000001</v>
      </c>
      <c r="X58" s="3"/>
      <c r="Y58" s="4"/>
      <c r="Z58" s="3"/>
      <c r="AA58" s="3"/>
      <c r="AB58" s="3"/>
      <c r="AC58" s="3"/>
    </row>
    <row r="59" spans="2:29" x14ac:dyDescent="0.2">
      <c r="B59">
        <f t="shared" si="20"/>
        <v>1966</v>
      </c>
      <c r="C59" s="20">
        <v>80.33</v>
      </c>
      <c r="F59" s="3"/>
      <c r="G59" s="3"/>
      <c r="H59" s="3"/>
      <c r="I59" s="3"/>
      <c r="L59" s="19">
        <v>3.0890000000000001E-2</v>
      </c>
      <c r="M59" s="20">
        <f>+C59</f>
        <v>80.33</v>
      </c>
      <c r="P59" s="3"/>
      <c r="Q59" s="3"/>
      <c r="R59" s="3"/>
      <c r="S59" s="3"/>
      <c r="W59" s="20">
        <f t="shared" si="177"/>
        <v>80.33</v>
      </c>
      <c r="Z59" s="3"/>
      <c r="AA59" s="3"/>
      <c r="AB59" s="3"/>
      <c r="AC59" s="3"/>
    </row>
    <row r="60" spans="2:29" x14ac:dyDescent="0.2">
      <c r="F60" s="3"/>
      <c r="G60" s="3"/>
      <c r="H60" s="3"/>
      <c r="I60" s="3"/>
      <c r="P60" s="3"/>
      <c r="Q60" s="3"/>
      <c r="R60" s="3"/>
      <c r="S60" s="3"/>
      <c r="Z60" s="3"/>
      <c r="AA60" s="3"/>
      <c r="AB60" s="3"/>
      <c r="AC60" s="3"/>
    </row>
    <row r="61" spans="2:29" x14ac:dyDescent="0.2">
      <c r="F61" s="3"/>
      <c r="G61" s="3"/>
      <c r="H61" s="3"/>
      <c r="I61" s="3"/>
      <c r="P61" s="3"/>
      <c r="Q61" s="3"/>
      <c r="R61" s="3"/>
      <c r="S61" s="3"/>
      <c r="Z61" s="3"/>
      <c r="AA61" s="3"/>
      <c r="AB61" s="3"/>
      <c r="AC61" s="3"/>
    </row>
    <row r="62" spans="2:29" x14ac:dyDescent="0.2">
      <c r="F62" s="3"/>
      <c r="G62" s="3"/>
      <c r="H62" s="3"/>
      <c r="I62" s="3"/>
      <c r="P62" s="3"/>
      <c r="Q62" s="3"/>
      <c r="R62" s="3"/>
      <c r="S62" s="3"/>
      <c r="Z62" s="3"/>
      <c r="AA62" s="3"/>
      <c r="AB62" s="3"/>
      <c r="AC62" s="3"/>
    </row>
    <row r="63" spans="2:29" x14ac:dyDescent="0.2">
      <c r="F63" s="3"/>
      <c r="G63" s="3"/>
      <c r="H63" s="3"/>
      <c r="I63" s="3"/>
      <c r="P63" s="3"/>
      <c r="Q63" s="3"/>
      <c r="R63" s="3"/>
      <c r="S63" s="3"/>
      <c r="Z63" s="3"/>
      <c r="AA63" s="3"/>
      <c r="AB63" s="3"/>
      <c r="AC63" s="3"/>
    </row>
    <row r="64" spans="2:29" x14ac:dyDescent="0.2">
      <c r="F64" s="3"/>
      <c r="G64" s="3"/>
      <c r="P64" s="3"/>
      <c r="Q64" s="3"/>
      <c r="Z64" s="3"/>
      <c r="AA64" s="3"/>
    </row>
    <row r="65" spans="6:27" x14ac:dyDescent="0.2">
      <c r="F65" s="3"/>
      <c r="G65" s="3"/>
      <c r="P65" s="3"/>
      <c r="Q65" s="3"/>
      <c r="Z65" s="3"/>
      <c r="AA6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3"/>
  <sheetViews>
    <sheetView workbookViewId="0">
      <selection activeCell="M18" sqref="M18"/>
    </sheetView>
  </sheetViews>
  <sheetFormatPr defaultRowHeight="12.75" x14ac:dyDescent="0.2"/>
  <cols>
    <col min="5" max="5" width="1.140625" customWidth="1"/>
    <col min="7" max="7" width="1.140625" customWidth="1"/>
    <col min="9" max="9" width="1.42578125" customWidth="1"/>
    <col min="11" max="11" width="1.28515625" customWidth="1"/>
  </cols>
  <sheetData>
    <row r="2" spans="1:15" x14ac:dyDescent="0.2">
      <c r="O2" s="12" t="s">
        <v>9</v>
      </c>
    </row>
    <row r="3" spans="1:15" x14ac:dyDescent="0.2">
      <c r="D3" s="2" t="s">
        <v>8</v>
      </c>
      <c r="E3" s="2"/>
      <c r="F3" s="2" t="s">
        <v>0</v>
      </c>
      <c r="G3" s="2"/>
      <c r="H3" s="2" t="s">
        <v>1</v>
      </c>
      <c r="I3" s="2"/>
      <c r="J3" s="2" t="s">
        <v>2</v>
      </c>
    </row>
    <row r="4" spans="1:15" x14ac:dyDescent="0.2">
      <c r="B4" s="5" t="s">
        <v>3</v>
      </c>
      <c r="C4" s="5"/>
      <c r="D4" s="6">
        <f>AVERAGE(D10:D76)</f>
        <v>0.1104399084136639</v>
      </c>
      <c r="E4" s="6"/>
      <c r="F4" s="6">
        <f>AVERAGE(F10:F72)</f>
        <v>7.9098843533944474E-2</v>
      </c>
      <c r="G4" s="6"/>
      <c r="H4" s="6">
        <f>AVERAGE(H10:H67)</f>
        <v>7.010837529128694E-2</v>
      </c>
      <c r="I4" s="6"/>
      <c r="J4" s="6">
        <f>AVERAGE(J10:J57)</f>
        <v>6.7128780607443567E-2</v>
      </c>
      <c r="K4" s="5"/>
      <c r="L4" s="5"/>
    </row>
    <row r="5" spans="1:15" x14ac:dyDescent="0.2">
      <c r="B5" t="s">
        <v>4</v>
      </c>
      <c r="D5" s="3">
        <f>MAX(D10:D76)</f>
        <v>1.1837889919306273</v>
      </c>
      <c r="E5" s="3"/>
      <c r="F5" s="3">
        <f>MAX(F10:F72)</f>
        <v>0.33099164505484524</v>
      </c>
      <c r="G5" s="3"/>
      <c r="H5" s="3">
        <f>MAX(H10:H67)</f>
        <v>0.29546899248140385</v>
      </c>
      <c r="I5" s="3"/>
      <c r="J5" s="3">
        <f>MAX(J10:J57)</f>
        <v>0.1656929460764667</v>
      </c>
    </row>
    <row r="6" spans="1:15" x14ac:dyDescent="0.2">
      <c r="B6" t="s">
        <v>5</v>
      </c>
      <c r="D6" s="3">
        <f>MIN(D10:D76)</f>
        <v>-0.42123808938983975</v>
      </c>
      <c r="E6" s="3"/>
      <c r="F6" s="3">
        <f>MIN(F10:F72)</f>
        <v>-0.13265818089749645</v>
      </c>
      <c r="G6" s="3"/>
      <c r="H6" s="3">
        <f>MIN(H10:H67)</f>
        <v>-7.4976579711278454E-2</v>
      </c>
      <c r="I6" s="3"/>
      <c r="J6" s="3">
        <f>MIN(J10:J57)</f>
        <v>-6.3195523977120832E-2</v>
      </c>
    </row>
    <row r="7" spans="1:15" x14ac:dyDescent="0.2">
      <c r="B7" t="s">
        <v>6</v>
      </c>
      <c r="D7" s="3">
        <f>STDEV(D10:D76)</f>
        <v>0.28111680408095985</v>
      </c>
      <c r="E7" s="3"/>
      <c r="F7" s="3">
        <f>STDEV(F10:F72)</f>
        <v>0.1200552019814054</v>
      </c>
      <c r="G7" s="3"/>
      <c r="H7" s="3">
        <f>STDEV(H10:H67)</f>
        <v>8.6985686479993857E-2</v>
      </c>
      <c r="I7" s="3"/>
      <c r="J7" s="3">
        <f>STDEV(J10:J57)</f>
        <v>6.7210321847664414E-2</v>
      </c>
    </row>
    <row r="8" spans="1:15" x14ac:dyDescent="0.2">
      <c r="B8" t="s">
        <v>7</v>
      </c>
      <c r="D8" s="3">
        <f>SUM(E10:E76)/COUNT(E10:E76)</f>
        <v>0.62686567164179108</v>
      </c>
      <c r="E8" s="3"/>
      <c r="F8" s="3">
        <f>SUM(G10:G72)/COUNT(G10:G72)</f>
        <v>0.68253968253968256</v>
      </c>
      <c r="G8" s="3"/>
      <c r="H8" s="3">
        <f>SUM(I10:I67)/COUNT(I10:I67)</f>
        <v>0.74137931034482762</v>
      </c>
      <c r="I8" s="3"/>
      <c r="J8" s="3">
        <f>SUM(K10:K57)/COUNT(K10:K57)</f>
        <v>0.75</v>
      </c>
    </row>
    <row r="9" spans="1:15" x14ac:dyDescent="0.2">
      <c r="D9" s="2"/>
      <c r="E9" s="2"/>
      <c r="F9" s="2"/>
      <c r="G9" s="2"/>
      <c r="H9" s="2"/>
      <c r="I9" s="2"/>
      <c r="J9" s="2"/>
    </row>
    <row r="10" spans="1:15" x14ac:dyDescent="0.2">
      <c r="A10" s="1">
        <f>RATE(68,0,-C77,C10)</f>
        <v>7.6989210751561551E-2</v>
      </c>
      <c r="B10">
        <v>2016</v>
      </c>
      <c r="C10" s="9">
        <v>17037.63</v>
      </c>
      <c r="D10" s="3">
        <f>C10/C11-1</f>
        <v>-0.10487077926478849</v>
      </c>
      <c r="E10" s="4">
        <f>IF(D10&gt;0,1,0)</f>
        <v>0</v>
      </c>
      <c r="F10" s="10">
        <f>RATE(5,0,-C15,C10)</f>
        <v>0.15041760359689985</v>
      </c>
      <c r="G10" s="11">
        <f>IF(F10&gt;0,1,0)</f>
        <v>1</v>
      </c>
      <c r="H10" s="8">
        <f>RATE(10,0,-C20,C10)</f>
        <v>-1.0979542361206555E-3</v>
      </c>
      <c r="I10" s="11">
        <f>IF(H10&gt;0,1,0)</f>
        <v>0</v>
      </c>
      <c r="J10" s="8">
        <f>RATE(20,0,-C30,C10)</f>
        <v>-6.3723292230331982E-3</v>
      </c>
      <c r="K10" s="4">
        <f>IF(J10&gt;0,1,0)</f>
        <v>0</v>
      </c>
    </row>
    <row r="11" spans="1:15" x14ac:dyDescent="0.2">
      <c r="B11">
        <v>2015</v>
      </c>
      <c r="C11" s="9">
        <v>19033.71</v>
      </c>
      <c r="D11" s="3">
        <f t="shared" ref="D11:D74" si="0">C11/C12-1</f>
        <v>9.0708891355510302E-2</v>
      </c>
      <c r="E11" s="4">
        <f t="shared" ref="E11:E74" si="1">IF(D11&gt;0,1,0)</f>
        <v>1</v>
      </c>
      <c r="F11" s="10">
        <f>RATE(5,0,-C16,C11)</f>
        <v>0.13224062451664123</v>
      </c>
      <c r="G11" s="11">
        <f t="shared" ref="G11:I26" si="2">IF(F11&gt;0,1,0)</f>
        <v>1</v>
      </c>
      <c r="H11" s="8">
        <f>RATE(10,0,-C21,C11)</f>
        <v>1.6807956564078179E-2</v>
      </c>
      <c r="I11" s="11">
        <f t="shared" si="2"/>
        <v>1</v>
      </c>
      <c r="J11" s="8">
        <f>RATE(20,0,-C31,C11)</f>
        <v>-2.143016923586317E-3</v>
      </c>
      <c r="K11" s="4">
        <f t="shared" ref="K11:K57" si="3">IF(J11&gt;0,1,0)</f>
        <v>0</v>
      </c>
    </row>
    <row r="12" spans="1:15" x14ac:dyDescent="0.2">
      <c r="B12">
        <f>+B11-1</f>
        <v>2014</v>
      </c>
      <c r="C12" s="9">
        <v>17450.77</v>
      </c>
      <c r="D12" s="3">
        <f t="shared" si="0"/>
        <v>7.1170458360929834E-2</v>
      </c>
      <c r="E12" s="4">
        <f t="shared" si="1"/>
        <v>1</v>
      </c>
      <c r="F12" s="10">
        <f>RATE(5,0,-C17,C12)</f>
        <v>0.10596591272732638</v>
      </c>
      <c r="G12" s="11">
        <f t="shared" si="2"/>
        <v>1</v>
      </c>
      <c r="H12" s="8">
        <f>RATE(10,0,-C22,C12)</f>
        <v>4.2687443830988318E-2</v>
      </c>
      <c r="I12" s="11">
        <f t="shared" si="2"/>
        <v>1</v>
      </c>
      <c r="J12" s="8">
        <f>RATE(20,0,-C32,C12)</f>
        <v>-6.101546290394601E-3</v>
      </c>
      <c r="K12" s="4">
        <f t="shared" si="3"/>
        <v>0</v>
      </c>
    </row>
    <row r="13" spans="1:15" x14ac:dyDescent="0.2">
      <c r="B13">
        <f t="shared" ref="B13:B76" si="4">+B12-1</f>
        <v>2013</v>
      </c>
      <c r="C13" s="9">
        <v>16291.31</v>
      </c>
      <c r="D13" s="3">
        <f t="shared" si="0"/>
        <v>0.56719845159006366</v>
      </c>
      <c r="E13" s="4">
        <f t="shared" si="1"/>
        <v>1</v>
      </c>
      <c r="F13" s="10">
        <f>RATE(5,0,-C18,C13)</f>
        <v>0.12955861132101412</v>
      </c>
      <c r="G13" s="11">
        <f t="shared" si="2"/>
        <v>1</v>
      </c>
      <c r="H13" s="8">
        <f>RATE(10,0,-C23,C13)</f>
        <v>4.3162918823653244E-2</v>
      </c>
      <c r="I13" s="11">
        <f t="shared" si="2"/>
        <v>1</v>
      </c>
      <c r="J13" s="8">
        <f>RATE(20,0,-C33,C13)</f>
        <v>-3.3358577956249568E-3</v>
      </c>
      <c r="K13" s="4">
        <f t="shared" si="3"/>
        <v>0</v>
      </c>
    </row>
    <row r="14" spans="1:15" x14ac:dyDescent="0.2">
      <c r="B14">
        <f t="shared" si="4"/>
        <v>2012</v>
      </c>
      <c r="C14" s="9">
        <v>10395.18</v>
      </c>
      <c r="D14" s="3">
        <f t="shared" si="0"/>
        <v>0.22942042612074021</v>
      </c>
      <c r="E14" s="4">
        <f t="shared" si="1"/>
        <v>1</v>
      </c>
      <c r="F14" s="10">
        <f>RATE(5,0,-C19,C14)</f>
        <v>-7.4483937598855507E-2</v>
      </c>
      <c r="G14" s="11">
        <f t="shared" si="2"/>
        <v>0</v>
      </c>
      <c r="H14" s="8">
        <f>RATE(10,0,-C24,C14)</f>
        <v>1.9388635746331626E-2</v>
      </c>
      <c r="I14" s="11">
        <f t="shared" si="2"/>
        <v>1</v>
      </c>
      <c r="J14" s="8">
        <f>RATE(20,0,-C34,C14)</f>
        <v>-2.4077724374954309E-2</v>
      </c>
      <c r="K14" s="4">
        <f t="shared" si="3"/>
        <v>0</v>
      </c>
    </row>
    <row r="15" spans="1:15" x14ac:dyDescent="0.2">
      <c r="B15">
        <f t="shared" si="4"/>
        <v>2011</v>
      </c>
      <c r="C15" s="9">
        <v>8455.35</v>
      </c>
      <c r="D15" s="3">
        <f t="shared" si="0"/>
        <v>-0.17338780633732587</v>
      </c>
      <c r="E15" s="4">
        <f t="shared" si="1"/>
        <v>0</v>
      </c>
      <c r="F15" s="10">
        <f>RATE(5,0,-C20,C15)</f>
        <v>-0.13265818089749645</v>
      </c>
      <c r="G15" s="11">
        <f t="shared" si="2"/>
        <v>0</v>
      </c>
      <c r="H15" s="8">
        <f>RATE(10,0,-C25,C15)</f>
        <v>-2.182107051261507E-2</v>
      </c>
      <c r="I15" s="11">
        <f t="shared" si="2"/>
        <v>0</v>
      </c>
      <c r="J15" s="8">
        <f>RATE(20,0,-C35,C15)</f>
        <v>-4.8770049352638796E-2</v>
      </c>
      <c r="K15" s="4">
        <f t="shared" si="3"/>
        <v>0</v>
      </c>
    </row>
    <row r="16" spans="1:15" x14ac:dyDescent="0.2">
      <c r="B16">
        <f t="shared" si="4"/>
        <v>2010</v>
      </c>
      <c r="C16" s="9">
        <v>10228.92</v>
      </c>
      <c r="D16" s="3">
        <f t="shared" si="0"/>
        <v>-3.0106841739961587E-2</v>
      </c>
      <c r="E16" s="4">
        <f t="shared" si="1"/>
        <v>0</v>
      </c>
      <c r="F16" s="10">
        <f>RATE(5,0,-C21,C16)</f>
        <v>-8.6856275826181328E-2</v>
      </c>
      <c r="G16" s="11">
        <f t="shared" si="2"/>
        <v>0</v>
      </c>
      <c r="H16" s="8">
        <f>RATE(10,0,-C26,C16)</f>
        <v>-2.9400356693192783E-2</v>
      </c>
      <c r="I16" s="11">
        <f t="shared" si="2"/>
        <v>0</v>
      </c>
      <c r="J16" s="8">
        <f>RATE(20,0,-C36,C16)</f>
        <v>-4.1442334682564558E-2</v>
      </c>
      <c r="K16" s="4">
        <f t="shared" si="3"/>
        <v>0</v>
      </c>
    </row>
    <row r="17" spans="2:11" x14ac:dyDescent="0.2">
      <c r="B17">
        <f t="shared" si="4"/>
        <v>2009</v>
      </c>
      <c r="C17" s="9">
        <v>10546.44</v>
      </c>
      <c r="D17" s="3">
        <f t="shared" si="0"/>
        <v>0.19040223216502872</v>
      </c>
      <c r="E17" s="4">
        <f t="shared" si="1"/>
        <v>1</v>
      </c>
      <c r="F17" s="10">
        <f>RATE(5,0,-C22,C17)</f>
        <v>-1.6970511467437364E-2</v>
      </c>
      <c r="G17" s="11">
        <f t="shared" si="2"/>
        <v>0</v>
      </c>
      <c r="H17" s="8">
        <f>RATE(10,0,-C27,C17)</f>
        <v>-5.6839570640357308E-2</v>
      </c>
      <c r="I17" s="11">
        <f t="shared" si="2"/>
        <v>0</v>
      </c>
      <c r="J17" s="8">
        <f>RATE(20,0,-C37,C17)</f>
        <v>-6.3195523977120832E-2</v>
      </c>
      <c r="K17" s="4">
        <f t="shared" si="3"/>
        <v>0</v>
      </c>
    </row>
    <row r="18" spans="2:11" x14ac:dyDescent="0.2">
      <c r="B18">
        <f t="shared" si="4"/>
        <v>2008</v>
      </c>
      <c r="C18" s="9">
        <v>8859.56</v>
      </c>
      <c r="D18" s="3">
        <f t="shared" si="0"/>
        <v>-0.42123808938983975</v>
      </c>
      <c r="E18" s="4">
        <f t="shared" si="1"/>
        <v>0</v>
      </c>
      <c r="F18" s="10">
        <f>RATE(5,0,-C23,C18)</f>
        <v>-3.6624691890813674E-2</v>
      </c>
      <c r="G18" s="11">
        <f t="shared" si="2"/>
        <v>0</v>
      </c>
      <c r="H18" s="8">
        <f>RATE(10,0,-C28,C18)</f>
        <v>-4.3641334125874877E-2</v>
      </c>
      <c r="I18" s="11">
        <f t="shared" si="2"/>
        <v>0</v>
      </c>
      <c r="J18" s="8">
        <f>RATE(20,0,-C38,C18)</f>
        <v>-5.9411291584825249E-2</v>
      </c>
      <c r="K18" s="4">
        <f t="shared" si="3"/>
        <v>0</v>
      </c>
    </row>
    <row r="19" spans="2:11" x14ac:dyDescent="0.2">
      <c r="B19">
        <f t="shared" si="4"/>
        <v>2007</v>
      </c>
      <c r="C19" s="9">
        <v>15307.78</v>
      </c>
      <c r="D19" s="3">
        <f t="shared" si="0"/>
        <v>-0.11134731969373901</v>
      </c>
      <c r="E19" s="4">
        <f t="shared" si="1"/>
        <v>0</v>
      </c>
      <c r="F19" s="10">
        <f>RATE(5,0,-C24,C19)</f>
        <v>0.12278244852153547</v>
      </c>
      <c r="G19" s="11">
        <f t="shared" si="2"/>
        <v>1</v>
      </c>
      <c r="H19" s="8">
        <f>RATE(10,0,-C29,C19)</f>
        <v>3.2092571061979766E-4</v>
      </c>
      <c r="I19" s="11">
        <f t="shared" si="2"/>
        <v>1</v>
      </c>
      <c r="J19" s="8">
        <f>RATE(20,0,-C39,C19)</f>
        <v>-1.6987264415256196E-2</v>
      </c>
      <c r="K19" s="4">
        <f t="shared" si="3"/>
        <v>0</v>
      </c>
    </row>
    <row r="20" spans="2:11" x14ac:dyDescent="0.2">
      <c r="B20">
        <f t="shared" si="4"/>
        <v>2006</v>
      </c>
      <c r="C20" s="9">
        <v>17225.830000000002</v>
      </c>
      <c r="D20" s="3">
        <f t="shared" si="0"/>
        <v>6.9168286117371469E-2</v>
      </c>
      <c r="E20" s="4">
        <f t="shared" si="1"/>
        <v>1</v>
      </c>
      <c r="F20" s="10">
        <f>RATE(5,0,-C25,C20)</f>
        <v>0.10317985022660434</v>
      </c>
      <c r="G20" s="11">
        <f t="shared" si="2"/>
        <v>1</v>
      </c>
      <c r="H20" s="8">
        <f>RATE(10,0,-C30,C20)</f>
        <v>-1.161885460083161E-2</v>
      </c>
      <c r="I20" s="11">
        <f t="shared" si="2"/>
        <v>0</v>
      </c>
      <c r="J20" s="8">
        <f>RATE(20,0,-C40,C20)</f>
        <v>-4.4174477369807686E-3</v>
      </c>
      <c r="K20" s="4">
        <f t="shared" si="3"/>
        <v>0</v>
      </c>
    </row>
    <row r="21" spans="2:11" x14ac:dyDescent="0.2">
      <c r="B21">
        <f t="shared" si="4"/>
        <v>2005</v>
      </c>
      <c r="C21" s="9">
        <v>16111.43</v>
      </c>
      <c r="D21" s="3">
        <f t="shared" si="0"/>
        <v>0.40236457198165865</v>
      </c>
      <c r="E21" s="4">
        <f t="shared" si="1"/>
        <v>1</v>
      </c>
      <c r="F21" s="10">
        <f>RATE(5,0,-C26,C21)</f>
        <v>3.1670746508715979E-2</v>
      </c>
      <c r="G21" s="11">
        <f t="shared" si="2"/>
        <v>1</v>
      </c>
      <c r="H21" s="8">
        <f>RATE(10,0,-C31,C21)</f>
        <v>-2.0740787631952445E-2</v>
      </c>
      <c r="I21" s="11">
        <f t="shared" si="2"/>
        <v>0</v>
      </c>
      <c r="J21" s="8">
        <f>RATE(20,0,-C41,C21)</f>
        <v>1.0464449467798146E-2</v>
      </c>
      <c r="K21" s="4">
        <f t="shared" si="3"/>
        <v>1</v>
      </c>
    </row>
    <row r="22" spans="2:11" x14ac:dyDescent="0.2">
      <c r="B22">
        <f t="shared" si="4"/>
        <v>2004</v>
      </c>
      <c r="C22" s="9">
        <v>11488.76</v>
      </c>
      <c r="D22" s="3">
        <f t="shared" si="0"/>
        <v>7.6065129104287532E-2</v>
      </c>
      <c r="E22" s="4">
        <f t="shared" si="1"/>
        <v>1</v>
      </c>
      <c r="F22" s="10">
        <f>RATE(5,0,-C27,C22)</f>
        <v>-9.5091646906987196E-2</v>
      </c>
      <c r="G22" s="11">
        <f t="shared" si="2"/>
        <v>0</v>
      </c>
      <c r="H22" s="8">
        <f>RATE(10,0,-C32,C22)</f>
        <v>-5.2607622609416801E-2</v>
      </c>
      <c r="I22" s="11">
        <f t="shared" si="2"/>
        <v>0</v>
      </c>
      <c r="J22" s="8">
        <f>RATE(20,0,-C42,C22)</f>
        <v>-2.3374132270734876E-4</v>
      </c>
      <c r="K22" s="4">
        <f t="shared" si="3"/>
        <v>0</v>
      </c>
    </row>
    <row r="23" spans="2:11" x14ac:dyDescent="0.2">
      <c r="B23">
        <f t="shared" si="4"/>
        <v>2003</v>
      </c>
      <c r="C23" s="9">
        <v>10676.64</v>
      </c>
      <c r="D23" s="3">
        <f t="shared" si="0"/>
        <v>0.24451593726504983</v>
      </c>
      <c r="E23" s="4">
        <f t="shared" si="1"/>
        <v>1</v>
      </c>
      <c r="F23" s="10">
        <f>RATE(5,0,-C28,C23)</f>
        <v>-5.0606871388149913E-2</v>
      </c>
      <c r="G23" s="11">
        <f t="shared" si="2"/>
        <v>0</v>
      </c>
      <c r="H23" s="8">
        <f>RATE(10,0,-C33,C23)</f>
        <v>-4.7761960829522866E-2</v>
      </c>
      <c r="I23" s="11">
        <f t="shared" si="2"/>
        <v>0</v>
      </c>
      <c r="J23" s="8">
        <f>RATE(20,0,-C43,C23)</f>
        <v>3.8146502026035287E-3</v>
      </c>
      <c r="K23" s="4">
        <f t="shared" si="3"/>
        <v>1</v>
      </c>
    </row>
    <row r="24" spans="2:11" x14ac:dyDescent="0.2">
      <c r="B24">
        <f t="shared" si="4"/>
        <v>2002</v>
      </c>
      <c r="C24" s="9">
        <v>8578.9500000000007</v>
      </c>
      <c r="D24" s="3">
        <f t="shared" si="0"/>
        <v>-0.18626015165110754</v>
      </c>
      <c r="E24" s="4">
        <f t="shared" si="1"/>
        <v>0</v>
      </c>
      <c r="F24" s="10">
        <f>RATE(5,0,-C29,C24)</f>
        <v>-0.10878375794689106</v>
      </c>
      <c r="G24" s="11">
        <f t="shared" si="2"/>
        <v>0</v>
      </c>
      <c r="H24" s="8">
        <f>RATE(10,0,-C34,C24)</f>
        <v>-6.5690694733312308E-2</v>
      </c>
      <c r="I24" s="11">
        <f t="shared" si="2"/>
        <v>0</v>
      </c>
      <c r="J24" s="8">
        <f>RATE(20,0,-C44,C24)</f>
        <v>3.3951708152116394E-3</v>
      </c>
      <c r="K24" s="4">
        <f t="shared" si="3"/>
        <v>1</v>
      </c>
    </row>
    <row r="25" spans="2:11" x14ac:dyDescent="0.2">
      <c r="B25">
        <f t="shared" si="4"/>
        <v>2001</v>
      </c>
      <c r="C25" s="9">
        <v>10542.62</v>
      </c>
      <c r="D25" s="3">
        <f t="shared" si="0"/>
        <v>-0.23524901546458676</v>
      </c>
      <c r="E25" s="4">
        <f t="shared" si="1"/>
        <v>0</v>
      </c>
      <c r="F25" s="10">
        <f>RATE(5,0,-C30,C25)</f>
        <v>-0.11447141789266629</v>
      </c>
      <c r="G25" s="11">
        <f t="shared" si="2"/>
        <v>0</v>
      </c>
      <c r="H25" s="8">
        <f>RATE(10,0,-C35,C25)</f>
        <v>-7.4976579711278454E-2</v>
      </c>
      <c r="I25" s="11">
        <f t="shared" si="2"/>
        <v>0</v>
      </c>
      <c r="J25" s="8">
        <f>RATE(20,0,-C45,C25)</f>
        <v>1.5954281239499754E-2</v>
      </c>
      <c r="K25" s="4">
        <f t="shared" si="3"/>
        <v>1</v>
      </c>
    </row>
    <row r="26" spans="2:11" x14ac:dyDescent="0.2">
      <c r="B26">
        <f t="shared" si="4"/>
        <v>2000</v>
      </c>
      <c r="C26" s="9">
        <v>13785.69</v>
      </c>
      <c r="D26" s="3">
        <f t="shared" si="0"/>
        <v>-0.27192128165016571</v>
      </c>
      <c r="E26" s="4">
        <f t="shared" si="1"/>
        <v>0</v>
      </c>
      <c r="F26" s="10">
        <f>RATE(5,0,-C31,C26)</f>
        <v>-7.0489680691763104E-2</v>
      </c>
      <c r="G26" s="11">
        <f t="shared" si="2"/>
        <v>0</v>
      </c>
      <c r="H26" s="8">
        <f>RATE(10,0,-C36,C26)</f>
        <v>-5.3334910974855029E-2</v>
      </c>
      <c r="I26" s="11">
        <f t="shared" si="2"/>
        <v>0</v>
      </c>
      <c r="J26" s="8">
        <f>RATE(20,0,-C46,C26)</f>
        <v>3.4002444372236214E-2</v>
      </c>
      <c r="K26" s="4">
        <f t="shared" si="3"/>
        <v>1</v>
      </c>
    </row>
    <row r="27" spans="2:11" x14ac:dyDescent="0.2">
      <c r="B27">
        <f t="shared" si="4"/>
        <v>1999</v>
      </c>
      <c r="C27" s="9">
        <v>18934.34</v>
      </c>
      <c r="D27" s="3">
        <f t="shared" si="0"/>
        <v>0.36787367876568489</v>
      </c>
      <c r="E27" s="4">
        <f t="shared" si="1"/>
        <v>1</v>
      </c>
      <c r="F27" s="10">
        <f>RATE(5,0,-C32,C27)</f>
        <v>-8.1290401730606584E-3</v>
      </c>
      <c r="G27" s="11">
        <f t="shared" ref="G27:I42" si="5">IF(F27&gt;0,1,0)</f>
        <v>0</v>
      </c>
      <c r="H27" s="8">
        <f>RATE(10,0,-C37,C27)</f>
        <v>-6.9508644576660589E-2</v>
      </c>
      <c r="I27" s="11">
        <f t="shared" si="5"/>
        <v>0</v>
      </c>
      <c r="J27" s="3">
        <f>RATE(20,0,-C47,C27)</f>
        <v>5.4352887814315458E-2</v>
      </c>
      <c r="K27" s="4">
        <f t="shared" si="3"/>
        <v>1</v>
      </c>
    </row>
    <row r="28" spans="2:11" x14ac:dyDescent="0.2">
      <c r="B28">
        <f t="shared" si="4"/>
        <v>1998</v>
      </c>
      <c r="C28" s="9">
        <v>13842.17</v>
      </c>
      <c r="D28" s="3">
        <f t="shared" si="0"/>
        <v>-9.283663002318665E-2</v>
      </c>
      <c r="E28" s="4">
        <f t="shared" si="1"/>
        <v>0</v>
      </c>
      <c r="F28" s="10">
        <f>RATE(5,0,-C33,C28)</f>
        <v>-4.4908525333578822E-2</v>
      </c>
      <c r="G28" s="11">
        <f t="shared" si="5"/>
        <v>0</v>
      </c>
      <c r="H28" s="8">
        <f>RATE(10,0,-C38,C28)</f>
        <v>-7.4921208991331173E-2</v>
      </c>
      <c r="I28" s="11">
        <f t="shared" si="5"/>
        <v>0</v>
      </c>
      <c r="J28" s="3">
        <f>RATE(20,0,-C48,C28)</f>
        <v>4.2667776819039362E-2</v>
      </c>
      <c r="K28" s="4">
        <f t="shared" si="3"/>
        <v>1</v>
      </c>
    </row>
    <row r="29" spans="2:11" x14ac:dyDescent="0.2">
      <c r="B29">
        <f t="shared" si="4"/>
        <v>1997</v>
      </c>
      <c r="C29" s="9">
        <v>15258.74</v>
      </c>
      <c r="D29" s="3">
        <f t="shared" si="0"/>
        <v>-0.21189689768533693</v>
      </c>
      <c r="E29" s="4">
        <f t="shared" si="1"/>
        <v>0</v>
      </c>
      <c r="F29" s="3">
        <f>RATE(5,0,-C34,C29)</f>
        <v>-2.0513948559861349E-2</v>
      </c>
      <c r="G29" s="4">
        <f t="shared" si="5"/>
        <v>0</v>
      </c>
      <c r="H29" s="8">
        <f>RATE(10,0,-C39,C29)</f>
        <v>-3.3995977205687977E-2</v>
      </c>
      <c r="I29" s="4">
        <f t="shared" si="5"/>
        <v>0</v>
      </c>
      <c r="J29" s="3">
        <f>RATE(20,0,-C49,C29)</f>
        <v>5.8812630939032835E-2</v>
      </c>
      <c r="K29" s="4">
        <f t="shared" si="3"/>
        <v>1</v>
      </c>
    </row>
    <row r="30" spans="2:11" x14ac:dyDescent="0.2">
      <c r="B30">
        <f t="shared" si="4"/>
        <v>1996</v>
      </c>
      <c r="C30" s="9">
        <v>19361.349999999999</v>
      </c>
      <c r="D30" s="3">
        <f t="shared" si="0"/>
        <v>-2.5508162561688086E-2</v>
      </c>
      <c r="E30" s="4">
        <f t="shared" si="1"/>
        <v>0</v>
      </c>
      <c r="F30" s="3">
        <f>RATE(5,0,-C35,C30)</f>
        <v>-3.3720259998452268E-2</v>
      </c>
      <c r="G30" s="4">
        <f t="shared" si="5"/>
        <v>0</v>
      </c>
      <c r="H30" s="8">
        <f>RATE(10,0,-C40,C30)</f>
        <v>2.8364290278540404E-3</v>
      </c>
      <c r="I30" s="4">
        <f t="shared" si="5"/>
        <v>1</v>
      </c>
      <c r="J30" s="3">
        <f>RATE(20,0,-C50,C30)</f>
        <v>7.0133737246400957E-2</v>
      </c>
      <c r="K30" s="4">
        <f t="shared" si="3"/>
        <v>1</v>
      </c>
    </row>
    <row r="31" spans="2:11" x14ac:dyDescent="0.2">
      <c r="B31">
        <f t="shared" si="4"/>
        <v>1995</v>
      </c>
      <c r="C31" s="9">
        <v>19868.150000000001</v>
      </c>
      <c r="D31" s="3">
        <f t="shared" si="0"/>
        <v>7.3563635663025373E-3</v>
      </c>
      <c r="E31" s="4">
        <f t="shared" si="1"/>
        <v>1</v>
      </c>
      <c r="F31" s="3">
        <f>RATE(5,0,-C36,C31)</f>
        <v>-3.5863537861518448E-2</v>
      </c>
      <c r="G31" s="4">
        <f t="shared" si="5"/>
        <v>0</v>
      </c>
      <c r="H31" s="8">
        <f>RATE(10,0,-C41,C31)</f>
        <v>4.2664077848409226E-2</v>
      </c>
      <c r="I31" s="4">
        <f t="shared" si="5"/>
        <v>1</v>
      </c>
      <c r="J31" s="3">
        <f>RATE(20,0,-C51,C31)</f>
        <v>7.9004064150068276E-2</v>
      </c>
      <c r="K31" s="4">
        <f t="shared" si="3"/>
        <v>1</v>
      </c>
    </row>
    <row r="32" spans="2:11" x14ac:dyDescent="0.2">
      <c r="B32">
        <f t="shared" si="4"/>
        <v>1994</v>
      </c>
      <c r="C32" s="9">
        <v>19723.060000000001</v>
      </c>
      <c r="D32" s="3">
        <f t="shared" si="0"/>
        <v>0.13238722093741595</v>
      </c>
      <c r="E32" s="4">
        <f t="shared" si="1"/>
        <v>1</v>
      </c>
      <c r="F32" s="3">
        <f>RATE(5,0,-C37,C32)</f>
        <v>-0.12708991634494252</v>
      </c>
      <c r="G32" s="4">
        <f t="shared" si="5"/>
        <v>0</v>
      </c>
      <c r="H32" s="3">
        <f>RATE(10,0,-C42,C32)</f>
        <v>5.5035480381021129E-2</v>
      </c>
      <c r="I32" s="4">
        <f t="shared" si="5"/>
        <v>1</v>
      </c>
      <c r="J32" s="3">
        <f>RATE(20,0,-C52,C32)</f>
        <v>8.5299295232426769E-2</v>
      </c>
      <c r="K32" s="4">
        <f t="shared" si="3"/>
        <v>1</v>
      </c>
    </row>
    <row r="33" spans="2:11" x14ac:dyDescent="0.2">
      <c r="B33">
        <f t="shared" si="4"/>
        <v>1993</v>
      </c>
      <c r="C33" s="9">
        <v>17417.240000000002</v>
      </c>
      <c r="D33" s="3">
        <f t="shared" si="0"/>
        <v>2.9086644273690565E-2</v>
      </c>
      <c r="E33" s="4">
        <f t="shared" si="1"/>
        <v>1</v>
      </c>
      <c r="F33" s="3">
        <f>RATE(5,0,-C38,C33)</f>
        <v>-0.10399077756074143</v>
      </c>
      <c r="G33" s="4">
        <f t="shared" si="5"/>
        <v>0</v>
      </c>
      <c r="H33" s="3">
        <f>RATE(10,0,-C43,C33)</f>
        <v>5.8184834581029674E-2</v>
      </c>
      <c r="I33" s="4">
        <f t="shared" si="5"/>
        <v>1</v>
      </c>
      <c r="J33" s="3">
        <f>RATE(20,0,-C53,C33)</f>
        <v>7.23615446261828E-2</v>
      </c>
      <c r="K33" s="4">
        <f t="shared" si="3"/>
        <v>1</v>
      </c>
    </row>
    <row r="34" spans="2:11" x14ac:dyDescent="0.2">
      <c r="B34">
        <f t="shared" si="4"/>
        <v>1992</v>
      </c>
      <c r="C34" s="9">
        <v>16924.95</v>
      </c>
      <c r="D34" s="3">
        <f t="shared" si="0"/>
        <v>-0.26361297559103658</v>
      </c>
      <c r="E34" s="4">
        <f t="shared" si="1"/>
        <v>0</v>
      </c>
      <c r="F34" s="3">
        <f>RATE(5,0,-C39,C34)</f>
        <v>-4.7292433942127968E-2</v>
      </c>
      <c r="G34" s="4">
        <f t="shared" si="5"/>
        <v>0</v>
      </c>
      <c r="H34" s="3">
        <f>RATE(10,0,-C44,C34)</f>
        <v>7.7589469718404344E-2</v>
      </c>
      <c r="I34" s="4">
        <f t="shared" si="5"/>
        <v>1</v>
      </c>
      <c r="J34" s="3">
        <f>RATE(20,0,-C54,C34)</f>
        <v>6.0701226694738382E-2</v>
      </c>
      <c r="K34" s="4">
        <f t="shared" si="3"/>
        <v>1</v>
      </c>
    </row>
    <row r="35" spans="2:11" x14ac:dyDescent="0.2">
      <c r="B35">
        <f t="shared" si="4"/>
        <v>1991</v>
      </c>
      <c r="C35" s="9">
        <v>22983.77</v>
      </c>
      <c r="D35" s="3">
        <f t="shared" si="0"/>
        <v>-3.6267789746279755E-2</v>
      </c>
      <c r="E35" s="4">
        <f t="shared" si="1"/>
        <v>0</v>
      </c>
      <c r="F35" s="3">
        <f>RATE(5,0,-C40,C35)</f>
        <v>4.0776145615893551E-2</v>
      </c>
      <c r="G35" s="4">
        <f t="shared" si="5"/>
        <v>1</v>
      </c>
      <c r="H35" s="3">
        <f>RATE(10,0,-C45,C35)</f>
        <v>0.11582374989678026</v>
      </c>
      <c r="I35" s="4">
        <f t="shared" si="5"/>
        <v>1</v>
      </c>
      <c r="J35" s="3">
        <f>RATE(20,0,-C55,C35)</f>
        <v>0.11273731356068173</v>
      </c>
      <c r="K35" s="4">
        <f t="shared" si="3"/>
        <v>1</v>
      </c>
    </row>
    <row r="36" spans="2:11" x14ac:dyDescent="0.2">
      <c r="B36">
        <f t="shared" si="4"/>
        <v>1990</v>
      </c>
      <c r="C36" s="9">
        <v>23848.71</v>
      </c>
      <c r="D36" s="3">
        <f t="shared" si="0"/>
        <v>-0.38717263676746794</v>
      </c>
      <c r="E36" s="4">
        <f t="shared" si="1"/>
        <v>0</v>
      </c>
      <c r="F36" s="3">
        <f>RATE(5,0,-C41,C36)</f>
        <v>0.12758766204549435</v>
      </c>
      <c r="G36" s="4">
        <f t="shared" si="5"/>
        <v>1</v>
      </c>
      <c r="H36" s="3">
        <f>RATE(10,0,-C46,C36)</f>
        <v>0.12939736276612673</v>
      </c>
      <c r="I36" s="4">
        <f t="shared" si="5"/>
        <v>1</v>
      </c>
      <c r="J36" s="3">
        <f>RATE(20,0,-C56,C36)</f>
        <v>0.13230081876640379</v>
      </c>
      <c r="K36" s="4">
        <f t="shared" si="3"/>
        <v>1</v>
      </c>
    </row>
    <row r="37" spans="2:11" x14ac:dyDescent="0.2">
      <c r="B37">
        <f t="shared" si="4"/>
        <v>1989</v>
      </c>
      <c r="C37" s="9">
        <v>38915.870000000003</v>
      </c>
      <c r="D37" s="3">
        <f t="shared" si="0"/>
        <v>0.29035677575516439</v>
      </c>
      <c r="E37" s="4">
        <f t="shared" si="1"/>
        <v>1</v>
      </c>
      <c r="F37" s="3">
        <f>RATE(5,0,-C42,C37)</f>
        <v>0.27515981967128533</v>
      </c>
      <c r="G37" s="4">
        <f t="shared" si="5"/>
        <v>1</v>
      </c>
      <c r="H37" s="3">
        <f>RATE(10,0,-C47,C37)</f>
        <v>0.19470213835210934</v>
      </c>
      <c r="I37" s="4">
        <f t="shared" si="5"/>
        <v>1</v>
      </c>
      <c r="J37" s="3">
        <f t="shared" ref="J37:J65" si="6">RATE(20,0,-C57,C37)</f>
        <v>0.15045678128808124</v>
      </c>
      <c r="K37" s="4">
        <f t="shared" si="3"/>
        <v>1</v>
      </c>
    </row>
    <row r="38" spans="2:11" x14ac:dyDescent="0.2">
      <c r="B38">
        <f t="shared" si="4"/>
        <v>1988</v>
      </c>
      <c r="C38" s="9">
        <v>30159</v>
      </c>
      <c r="D38" s="3">
        <f t="shared" si="0"/>
        <v>0.39858096828046752</v>
      </c>
      <c r="E38" s="4">
        <f t="shared" si="1"/>
        <v>1</v>
      </c>
      <c r="F38" s="3">
        <f>RATE(5,0,-C43,C38)</f>
        <v>0.24971386018579222</v>
      </c>
      <c r="G38" s="4">
        <f t="shared" si="5"/>
        <v>1</v>
      </c>
      <c r="H38" s="3">
        <f>RATE(10,0,-C48,C38)</f>
        <v>0.17520378089238683</v>
      </c>
      <c r="I38" s="4">
        <f t="shared" si="5"/>
        <v>1</v>
      </c>
      <c r="J38" s="3">
        <f t="shared" si="6"/>
        <v>0.15414143631464663</v>
      </c>
      <c r="K38" s="4">
        <f t="shared" si="3"/>
        <v>1</v>
      </c>
    </row>
    <row r="39" spans="2:11" x14ac:dyDescent="0.2">
      <c r="B39">
        <f t="shared" si="4"/>
        <v>1987</v>
      </c>
      <c r="C39" s="9">
        <v>21564</v>
      </c>
      <c r="D39" s="3">
        <f t="shared" si="0"/>
        <v>0.14576276589809578</v>
      </c>
      <c r="E39" s="4">
        <f t="shared" si="1"/>
        <v>1</v>
      </c>
      <c r="F39" s="3">
        <f>RATE(5,0,-C44,C39)</f>
        <v>0.2188410238550485</v>
      </c>
      <c r="G39" s="4">
        <f t="shared" si="5"/>
        <v>1</v>
      </c>
      <c r="H39" s="3">
        <f>RATE(10,0,-C49,C39)</f>
        <v>0.16053780417291302</v>
      </c>
      <c r="I39" s="4">
        <f t="shared" si="5"/>
        <v>1</v>
      </c>
      <c r="J39" s="3">
        <f t="shared" si="6"/>
        <v>0.15150858472642753</v>
      </c>
      <c r="K39" s="4">
        <f t="shared" si="3"/>
        <v>1</v>
      </c>
    </row>
    <row r="40" spans="2:11" x14ac:dyDescent="0.2">
      <c r="B40">
        <f t="shared" si="4"/>
        <v>1986</v>
      </c>
      <c r="C40" s="9">
        <v>18820.650000000001</v>
      </c>
      <c r="D40" s="3">
        <f t="shared" si="0"/>
        <v>0.43853787840570879</v>
      </c>
      <c r="E40" s="4">
        <f t="shared" si="1"/>
        <v>1</v>
      </c>
      <c r="F40" s="3">
        <f>RATE(5,0,-C45,C40)</f>
        <v>0.1962828376481569</v>
      </c>
      <c r="G40" s="4">
        <f t="shared" si="5"/>
        <v>1</v>
      </c>
      <c r="H40" s="3">
        <f>RATE(10,0,-C50,C40)</f>
        <v>0.14194716351006231</v>
      </c>
      <c r="I40" s="4">
        <f t="shared" si="5"/>
        <v>1</v>
      </c>
      <c r="J40" s="3">
        <f t="shared" si="6"/>
        <v>0.13666347458070693</v>
      </c>
      <c r="K40" s="4">
        <f t="shared" si="3"/>
        <v>1</v>
      </c>
    </row>
    <row r="41" spans="2:11" x14ac:dyDescent="0.2">
      <c r="B41">
        <f t="shared" si="4"/>
        <v>1985</v>
      </c>
      <c r="C41" s="9">
        <v>13083.18</v>
      </c>
      <c r="D41" s="3">
        <f t="shared" si="0"/>
        <v>0.13346906242960865</v>
      </c>
      <c r="E41" s="4">
        <f t="shared" si="1"/>
        <v>1</v>
      </c>
      <c r="F41" s="3">
        <f>RATE(5,0,-C46,C41)</f>
        <v>0.13120996793207076</v>
      </c>
      <c r="G41" s="4">
        <f t="shared" si="5"/>
        <v>1</v>
      </c>
      <c r="H41" s="3">
        <f>RATE(10,0,-C51,C41)</f>
        <v>0.1166106085239452</v>
      </c>
      <c r="I41" s="4">
        <f t="shared" si="5"/>
        <v>1</v>
      </c>
      <c r="J41" s="3">
        <f t="shared" si="6"/>
        <v>0.11751782157822126</v>
      </c>
      <c r="K41" s="4">
        <f t="shared" si="3"/>
        <v>1</v>
      </c>
    </row>
    <row r="42" spans="2:11" x14ac:dyDescent="0.2">
      <c r="B42">
        <f t="shared" si="4"/>
        <v>1984</v>
      </c>
      <c r="C42" s="9">
        <v>11542.6</v>
      </c>
      <c r="D42" s="3">
        <f t="shared" si="0"/>
        <v>0.16664746275958131</v>
      </c>
      <c r="E42" s="4">
        <f t="shared" si="1"/>
        <v>1</v>
      </c>
      <c r="F42" s="3">
        <f>RATE(5,0,-C47,C42)</f>
        <v>0.1193210273463098</v>
      </c>
      <c r="G42" s="4">
        <f t="shared" si="5"/>
        <v>1</v>
      </c>
      <c r="H42" s="3">
        <f>RATE(10,0,-C52,C42)</f>
        <v>0.11643123111465736</v>
      </c>
      <c r="I42" s="4">
        <f t="shared" si="5"/>
        <v>1</v>
      </c>
      <c r="J42" s="3">
        <f t="shared" si="6"/>
        <v>0.11907368681265269</v>
      </c>
      <c r="K42" s="4">
        <f t="shared" si="3"/>
        <v>1</v>
      </c>
    </row>
    <row r="43" spans="2:11" x14ac:dyDescent="0.2">
      <c r="B43">
        <f t="shared" si="4"/>
        <v>1983</v>
      </c>
      <c r="C43" s="9">
        <v>9893.82</v>
      </c>
      <c r="D43" s="3">
        <f t="shared" si="0"/>
        <v>0.23415582779383448</v>
      </c>
      <c r="E43" s="4">
        <f t="shared" si="1"/>
        <v>1</v>
      </c>
      <c r="F43" s="3">
        <f>RATE(5,0,-C48,C43)</f>
        <v>0.10513612005362506</v>
      </c>
      <c r="G43" s="4">
        <f t="shared" ref="G43:I50" si="7">IF(F43&gt;0,1,0)</f>
        <v>1</v>
      </c>
      <c r="H43" s="3">
        <f>RATE(10,0,-C53,C43)</f>
        <v>8.6728182839959395E-2</v>
      </c>
      <c r="I43" s="4">
        <f t="shared" si="7"/>
        <v>1</v>
      </c>
      <c r="J43" s="3">
        <f t="shared" si="6"/>
        <v>0.11009366242102914</v>
      </c>
      <c r="K43" s="4">
        <f t="shared" si="3"/>
        <v>1</v>
      </c>
    </row>
    <row r="44" spans="2:11" x14ac:dyDescent="0.2">
      <c r="B44">
        <f t="shared" si="4"/>
        <v>1982</v>
      </c>
      <c r="C44" s="9">
        <v>8016.67</v>
      </c>
      <c r="D44" s="3">
        <f t="shared" si="0"/>
        <v>4.3587213480103637E-2</v>
      </c>
      <c r="E44" s="4">
        <f t="shared" si="1"/>
        <v>1</v>
      </c>
      <c r="F44" s="3">
        <f>RATE(5,0,-C49,C44)</f>
        <v>0.10502351705791897</v>
      </c>
      <c r="G44" s="4">
        <f t="shared" si="7"/>
        <v>1</v>
      </c>
      <c r="H44" s="3">
        <f>RATE(10,0,-C54,C44)</f>
        <v>4.4077660303921899E-2</v>
      </c>
      <c r="I44" s="4">
        <f t="shared" si="7"/>
        <v>1</v>
      </c>
      <c r="J44" s="3">
        <f t="shared" si="6"/>
        <v>9.038208776498613E-2</v>
      </c>
      <c r="K44" s="4">
        <f t="shared" si="3"/>
        <v>1</v>
      </c>
    </row>
    <row r="45" spans="2:11" x14ac:dyDescent="0.2">
      <c r="B45">
        <f t="shared" si="4"/>
        <v>1981</v>
      </c>
      <c r="C45" s="9">
        <v>7681.84</v>
      </c>
      <c r="D45" s="3">
        <f t="shared" si="0"/>
        <v>8.759714177708755E-2</v>
      </c>
      <c r="E45" s="4">
        <f t="shared" si="1"/>
        <v>1</v>
      </c>
      <c r="F45" s="3">
        <f>RATE(5,0,-C50,C45)</f>
        <v>9.0079438749104138E-2</v>
      </c>
      <c r="G45" s="4">
        <f t="shared" si="7"/>
        <v>1</v>
      </c>
      <c r="H45" s="3">
        <f>RATE(10,0,-C55,C45)</f>
        <v>0.10965941449536493</v>
      </c>
      <c r="I45" s="4">
        <f t="shared" si="7"/>
        <v>1</v>
      </c>
      <c r="J45" s="3">
        <f t="shared" si="6"/>
        <v>8.7594532163271718E-2</v>
      </c>
      <c r="K45" s="4">
        <f t="shared" si="3"/>
        <v>1</v>
      </c>
    </row>
    <row r="46" spans="2:11" x14ac:dyDescent="0.2">
      <c r="B46">
        <f t="shared" si="4"/>
        <v>1980</v>
      </c>
      <c r="C46" s="9">
        <v>7063.13</v>
      </c>
      <c r="D46" s="3">
        <f t="shared" si="0"/>
        <v>7.5144570262136723E-2</v>
      </c>
      <c r="E46" s="4">
        <f t="shared" si="1"/>
        <v>1</v>
      </c>
      <c r="F46" s="3">
        <f>RATE(5,0,-C51,C46)</f>
        <v>0.10219966797633344</v>
      </c>
      <c r="G46" s="4">
        <f t="shared" si="7"/>
        <v>1</v>
      </c>
      <c r="H46" s="3">
        <f>RATE(10,0,-C56,C46)</f>
        <v>0.13521173897460545</v>
      </c>
      <c r="I46" s="4">
        <f t="shared" si="7"/>
        <v>1</v>
      </c>
      <c r="J46" s="3">
        <f t="shared" si="6"/>
        <v>8.5989206000645829E-2</v>
      </c>
      <c r="K46" s="4">
        <f t="shared" si="3"/>
        <v>1</v>
      </c>
    </row>
    <row r="47" spans="2:11" x14ac:dyDescent="0.2">
      <c r="B47">
        <f t="shared" si="4"/>
        <v>1979</v>
      </c>
      <c r="C47" s="9">
        <v>6569.47</v>
      </c>
      <c r="D47" s="3">
        <f t="shared" si="0"/>
        <v>9.4574172963336256E-2</v>
      </c>
      <c r="E47" s="4">
        <f t="shared" si="1"/>
        <v>1</v>
      </c>
      <c r="F47" s="3">
        <f>RATE(5,0,-C52,C47)</f>
        <v>0.11354889558823891</v>
      </c>
      <c r="G47" s="4">
        <f t="shared" si="7"/>
        <v>1</v>
      </c>
      <c r="H47" s="3">
        <f t="shared" ref="H47:H68" si="8">RATE(10,0,-C57,C47)</f>
        <v>0.10785003485304412</v>
      </c>
      <c r="I47" s="4">
        <f t="shared" ref="I47" si="9">IF(H47&gt;0,1,0)</f>
        <v>1</v>
      </c>
      <c r="J47" s="3">
        <f t="shared" si="6"/>
        <v>0.10606103310952883</v>
      </c>
      <c r="K47" s="4">
        <f t="shared" si="3"/>
        <v>1</v>
      </c>
    </row>
    <row r="48" spans="2:11" x14ac:dyDescent="0.2">
      <c r="B48">
        <f t="shared" si="4"/>
        <v>1978</v>
      </c>
      <c r="C48" s="9">
        <v>6001.85</v>
      </c>
      <c r="D48" s="3">
        <f t="shared" si="0"/>
        <v>0.233527211443604</v>
      </c>
      <c r="E48" s="4">
        <f t="shared" si="1"/>
        <v>1</v>
      </c>
      <c r="F48" s="3">
        <f>RATE(5,0,-C53,C48)</f>
        <v>6.8626861387297081E-2</v>
      </c>
      <c r="G48" s="4">
        <f t="shared" si="7"/>
        <v>1</v>
      </c>
      <c r="H48" s="3">
        <f t="shared" si="8"/>
        <v>0.13345657721331874</v>
      </c>
      <c r="I48" s="4">
        <f t="shared" ref="I48" si="10">IF(H48&gt;0,1,0)</f>
        <v>1</v>
      </c>
      <c r="J48" s="3">
        <f t="shared" si="6"/>
        <v>0.11615098280466346</v>
      </c>
      <c r="K48" s="4">
        <f t="shared" si="3"/>
        <v>1</v>
      </c>
    </row>
    <row r="49" spans="2:11" x14ac:dyDescent="0.2">
      <c r="B49">
        <f t="shared" si="4"/>
        <v>1977</v>
      </c>
      <c r="C49" s="9">
        <v>4865.6000000000004</v>
      </c>
      <c r="D49" s="3">
        <f t="shared" si="0"/>
        <v>-2.5095925543745068E-2</v>
      </c>
      <c r="E49" s="4">
        <f t="shared" si="1"/>
        <v>0</v>
      </c>
      <c r="F49" s="3">
        <f>RATE(5,0,-C54,C49)</f>
        <v>-1.3506822327139569E-2</v>
      </c>
      <c r="G49" s="4">
        <f t="shared" si="7"/>
        <v>0</v>
      </c>
      <c r="H49" s="3">
        <f t="shared" si="8"/>
        <v>0.14254961443802358</v>
      </c>
      <c r="I49" s="4">
        <f t="shared" ref="I49" si="11">IF(H49&gt;0,1,0)</f>
        <v>1</v>
      </c>
      <c r="J49" s="3">
        <f t="shared" si="6"/>
        <v>0.12342147444687886</v>
      </c>
      <c r="K49" s="4">
        <f t="shared" si="3"/>
        <v>1</v>
      </c>
    </row>
    <row r="50" spans="2:11" x14ac:dyDescent="0.2">
      <c r="B50">
        <f t="shared" si="4"/>
        <v>1976</v>
      </c>
      <c r="C50" s="9">
        <v>4990.8500000000004</v>
      </c>
      <c r="D50" s="3">
        <f t="shared" si="0"/>
        <v>0.14941986061915302</v>
      </c>
      <c r="E50" s="4">
        <f t="shared" si="1"/>
        <v>1</v>
      </c>
      <c r="F50" s="3">
        <f>RATE(5,0,-C55,C50)</f>
        <v>0.12959108520678833</v>
      </c>
      <c r="G50" s="4">
        <f t="shared" si="7"/>
        <v>1</v>
      </c>
      <c r="H50" s="3">
        <f t="shared" si="8"/>
        <v>0.13140423281345834</v>
      </c>
      <c r="I50" s="4">
        <f t="shared" ref="I50" si="12">IF(H50&gt;0,1,0)</f>
        <v>1</v>
      </c>
      <c r="J50" s="3">
        <f t="shared" si="6"/>
        <v>0.11666928823656442</v>
      </c>
      <c r="K50" s="4">
        <f t="shared" si="3"/>
        <v>1</v>
      </c>
    </row>
    <row r="51" spans="2:11" x14ac:dyDescent="0.2">
      <c r="B51">
        <f t="shared" si="4"/>
        <v>1975</v>
      </c>
      <c r="C51" s="9">
        <v>4342.0600000000004</v>
      </c>
      <c r="D51" s="3">
        <f t="shared" si="0"/>
        <v>0.13164952188338086</v>
      </c>
      <c r="E51" s="4">
        <f t="shared" si="1"/>
        <v>1</v>
      </c>
      <c r="F51" s="3">
        <f>RATE(5,0,-C56,C51)</f>
        <v>0.16921255716617595</v>
      </c>
      <c r="G51" s="4">
        <f t="shared" ref="G51" si="13">IF(F51&gt;0,1,0)</f>
        <v>1</v>
      </c>
      <c r="H51" s="3">
        <f t="shared" si="8"/>
        <v>0.11842577171623819</v>
      </c>
      <c r="I51" s="4">
        <f t="shared" ref="I51" si="14">IF(H51&gt;0,1,0)</f>
        <v>1</v>
      </c>
      <c r="J51" s="3">
        <f t="shared" si="6"/>
        <v>0.12313023466807718</v>
      </c>
      <c r="K51" s="4">
        <f t="shared" si="3"/>
        <v>1</v>
      </c>
    </row>
    <row r="52" spans="2:11" x14ac:dyDescent="0.2">
      <c r="B52">
        <f t="shared" si="4"/>
        <v>1974</v>
      </c>
      <c r="C52" s="9">
        <v>3836.93</v>
      </c>
      <c r="D52" s="3">
        <f t="shared" si="0"/>
        <v>-0.1090995634810068</v>
      </c>
      <c r="E52" s="4">
        <f t="shared" si="1"/>
        <v>0</v>
      </c>
      <c r="F52" s="3">
        <f t="shared" ref="F52:F75" si="15">RATE(5,0,-C57,C52)</f>
        <v>0.10218033943862735</v>
      </c>
      <c r="G52" s="4">
        <f t="shared" ref="G52" si="16">IF(F52&gt;0,1,0)</f>
        <v>1</v>
      </c>
      <c r="H52" s="3">
        <f t="shared" si="8"/>
        <v>0.12172239687895163</v>
      </c>
      <c r="I52" s="4">
        <f t="shared" ref="I52" si="17">IF(H52&gt;0,1,0)</f>
        <v>1</v>
      </c>
      <c r="J52" s="3">
        <f t="shared" si="6"/>
        <v>0.1262147342837901</v>
      </c>
      <c r="K52" s="4">
        <f t="shared" si="3"/>
        <v>1</v>
      </c>
    </row>
    <row r="53" spans="2:11" x14ac:dyDescent="0.2">
      <c r="B53">
        <f t="shared" si="4"/>
        <v>1973</v>
      </c>
      <c r="C53" s="9">
        <v>4306.8</v>
      </c>
      <c r="D53" s="3">
        <f t="shared" si="0"/>
        <v>-0.17303194737266547</v>
      </c>
      <c r="E53" s="4">
        <f t="shared" si="1"/>
        <v>0</v>
      </c>
      <c r="F53" s="3">
        <f t="shared" si="15"/>
        <v>0.20221927676447901</v>
      </c>
      <c r="G53" s="4">
        <f t="shared" ref="G53" si="18">IF(F53&gt;0,1,0)</f>
        <v>1</v>
      </c>
      <c r="H53" s="3">
        <f t="shared" si="8"/>
        <v>0.13396151752220301</v>
      </c>
      <c r="I53" s="4">
        <f t="shared" ref="I53" si="19">IF(H53&gt;0,1,0)</f>
        <v>1</v>
      </c>
      <c r="J53" s="3">
        <f t="shared" si="6"/>
        <v>0.12936940333466018</v>
      </c>
      <c r="K53" s="4">
        <f t="shared" si="3"/>
        <v>1</v>
      </c>
    </row>
    <row r="54" spans="2:11" x14ac:dyDescent="0.2">
      <c r="B54">
        <f t="shared" si="4"/>
        <v>1972</v>
      </c>
      <c r="C54" s="9">
        <v>5207.9399999999996</v>
      </c>
      <c r="D54" s="3">
        <f t="shared" si="0"/>
        <v>0.91910057706338844</v>
      </c>
      <c r="E54" s="4">
        <f t="shared" si="1"/>
        <v>1</v>
      </c>
      <c r="F54" s="3">
        <f t="shared" si="15"/>
        <v>0.3232931063263717</v>
      </c>
      <c r="G54" s="4">
        <f t="shared" ref="G54" si="20">IF(F54&gt;0,1,0)</f>
        <v>1</v>
      </c>
      <c r="H54" s="3">
        <f t="shared" si="8"/>
        <v>0.13874009810021432</v>
      </c>
      <c r="I54" s="4">
        <f t="shared" ref="I54" si="21">IF(H54&gt;0,1,0)</f>
        <v>1</v>
      </c>
      <c r="J54" s="3">
        <f t="shared" si="6"/>
        <v>0.14250869335714639</v>
      </c>
      <c r="K54" s="4">
        <f t="shared" si="3"/>
        <v>1</v>
      </c>
    </row>
    <row r="55" spans="2:11" x14ac:dyDescent="0.2">
      <c r="B55">
        <f t="shared" si="4"/>
        <v>1971</v>
      </c>
      <c r="C55" s="9">
        <v>2713.74</v>
      </c>
      <c r="D55" s="3">
        <f t="shared" si="0"/>
        <v>0.36565113680968619</v>
      </c>
      <c r="E55" s="4">
        <f t="shared" si="1"/>
        <v>1</v>
      </c>
      <c r="F55" s="3">
        <f t="shared" si="15"/>
        <v>0.13322029077133435</v>
      </c>
      <c r="G55" s="4">
        <f t="shared" ref="G55" si="22">IF(F55&gt;0,1,0)</f>
        <v>1</v>
      </c>
      <c r="H55" s="3">
        <f t="shared" si="8"/>
        <v>6.5968396195654283E-2</v>
      </c>
      <c r="I55" s="4">
        <f t="shared" ref="I55" si="23">IF(H55&gt;0,1,0)</f>
        <v>1</v>
      </c>
      <c r="J55" s="3">
        <f t="shared" si="6"/>
        <v>0.14991346690197702</v>
      </c>
      <c r="K55" s="4">
        <f t="shared" si="3"/>
        <v>1</v>
      </c>
    </row>
    <row r="56" spans="2:11" x14ac:dyDescent="0.2">
      <c r="B56">
        <f t="shared" si="4"/>
        <v>1970</v>
      </c>
      <c r="C56" s="9">
        <v>1987.14</v>
      </c>
      <c r="D56" s="3">
        <f t="shared" si="0"/>
        <v>-0.15762030725404408</v>
      </c>
      <c r="E56" s="4">
        <f t="shared" si="1"/>
        <v>0</v>
      </c>
      <c r="F56" s="3">
        <f t="shared" si="15"/>
        <v>6.9844998816523826E-2</v>
      </c>
      <c r="G56" s="4">
        <f t="shared" ref="G56" si="24">IF(F56&gt;0,1,0)</f>
        <v>1</v>
      </c>
      <c r="H56" s="3">
        <f t="shared" si="8"/>
        <v>3.8900951301733162E-2</v>
      </c>
      <c r="I56" s="4">
        <f t="shared" ref="I56" si="25">IF(H56&gt;0,1,0)</f>
        <v>1</v>
      </c>
      <c r="J56" s="3">
        <f t="shared" si="6"/>
        <v>0.16011377401991669</v>
      </c>
      <c r="K56" s="4">
        <f t="shared" si="3"/>
        <v>1</v>
      </c>
    </row>
    <row r="57" spans="2:11" x14ac:dyDescent="0.2">
      <c r="B57">
        <f t="shared" si="4"/>
        <v>1969</v>
      </c>
      <c r="C57" s="9">
        <v>2358.96</v>
      </c>
      <c r="D57" s="3">
        <f t="shared" si="0"/>
        <v>0.37557510977380471</v>
      </c>
      <c r="E57" s="4">
        <f t="shared" si="1"/>
        <v>1</v>
      </c>
      <c r="F57" s="3">
        <f t="shared" si="15"/>
        <v>0.14161094208850794</v>
      </c>
      <c r="G57" s="4">
        <f t="shared" ref="G57" si="26">IF(F57&gt;0,1,0)</f>
        <v>1</v>
      </c>
      <c r="H57" s="3">
        <f t="shared" si="8"/>
        <v>0.10427492032005636</v>
      </c>
      <c r="I57" s="4">
        <f t="shared" ref="I57" si="27">IF(H57&gt;0,1,0)</f>
        <v>1</v>
      </c>
      <c r="J57" s="3">
        <f t="shared" si="6"/>
        <v>0.1656929460764667</v>
      </c>
      <c r="K57" s="4">
        <f t="shared" si="3"/>
        <v>1</v>
      </c>
    </row>
    <row r="58" spans="2:11" x14ac:dyDescent="0.2">
      <c r="B58">
        <f t="shared" si="4"/>
        <v>1968</v>
      </c>
      <c r="C58" s="9">
        <v>1714.89</v>
      </c>
      <c r="D58" s="3">
        <f t="shared" si="0"/>
        <v>0.33613563230928656</v>
      </c>
      <c r="E58" s="4">
        <f t="shared" si="1"/>
        <v>1</v>
      </c>
      <c r="F58" s="3">
        <f t="shared" si="15"/>
        <v>6.9579192476353399E-2</v>
      </c>
      <c r="G58" s="4">
        <f t="shared" ref="G58" si="28">IF(F58&gt;0,1,0)</f>
        <v>1</v>
      </c>
      <c r="H58" s="3">
        <f t="shared" si="8"/>
        <v>9.910960989821864E-2</v>
      </c>
      <c r="I58" s="4">
        <f t="shared" ref="I58" si="29">IF(H58&gt;0,1,0)</f>
        <v>1</v>
      </c>
      <c r="J58" s="3"/>
    </row>
    <row r="59" spans="2:11" x14ac:dyDescent="0.2">
      <c r="B59">
        <f t="shared" si="4"/>
        <v>1967</v>
      </c>
      <c r="C59" s="9">
        <v>1283.47</v>
      </c>
      <c r="D59" s="3">
        <f t="shared" si="0"/>
        <v>-0.11612836581502639</v>
      </c>
      <c r="E59" s="4">
        <f t="shared" si="1"/>
        <v>0</v>
      </c>
      <c r="F59" s="3">
        <f t="shared" si="15"/>
        <v>-2.0074233877640062E-2</v>
      </c>
      <c r="G59" s="4">
        <f t="shared" ref="G59" si="30">IF(F59&gt;0,1,0)</f>
        <v>0</v>
      </c>
      <c r="H59" s="3">
        <f t="shared" si="8"/>
        <v>0.104613570649343</v>
      </c>
      <c r="I59" s="4">
        <f t="shared" ref="I59" si="31">IF(H59&gt;0,1,0)</f>
        <v>1</v>
      </c>
      <c r="J59" s="3"/>
    </row>
    <row r="60" spans="2:11" x14ac:dyDescent="0.2">
      <c r="B60">
        <f t="shared" si="4"/>
        <v>1966</v>
      </c>
      <c r="C60" s="9">
        <v>1452.1</v>
      </c>
      <c r="D60" s="3">
        <f t="shared" si="0"/>
        <v>2.4170739792499729E-2</v>
      </c>
      <c r="E60" s="4">
        <f t="shared" si="1"/>
        <v>1</v>
      </c>
      <c r="F60" s="3">
        <f t="shared" si="15"/>
        <v>2.7076208733595834E-3</v>
      </c>
      <c r="G60" s="4">
        <f t="shared" ref="G60" si="32">IF(F60&gt;0,1,0)</f>
        <v>1</v>
      </c>
      <c r="H60" s="3">
        <f t="shared" si="8"/>
        <v>0.10212624553183344</v>
      </c>
      <c r="I60" s="4">
        <f t="shared" ref="I60" si="33">IF(H60&gt;0,1,0)</f>
        <v>1</v>
      </c>
      <c r="J60" s="3"/>
    </row>
    <row r="61" spans="2:11" x14ac:dyDescent="0.2">
      <c r="B61">
        <f t="shared" si="4"/>
        <v>1965</v>
      </c>
      <c r="C61" s="9">
        <v>1417.83</v>
      </c>
      <c r="D61" s="3">
        <f t="shared" si="0"/>
        <v>0.1654514816489252</v>
      </c>
      <c r="E61" s="4">
        <f t="shared" si="1"/>
        <v>1</v>
      </c>
      <c r="F61" s="3">
        <f t="shared" si="15"/>
        <v>8.8519251008860895E-3</v>
      </c>
      <c r="G61" s="4">
        <f t="shared" ref="G61" si="34">IF(F61&gt;0,1,0)</f>
        <v>1</v>
      </c>
      <c r="H61" s="3">
        <f t="shared" si="8"/>
        <v>0.12785448612261607</v>
      </c>
      <c r="I61" s="4">
        <f t="shared" ref="I61" si="35">IF(H61&gt;0,1,0)</f>
        <v>1</v>
      </c>
      <c r="J61" s="3"/>
    </row>
    <row r="62" spans="2:11" x14ac:dyDescent="0.2">
      <c r="B62">
        <f t="shared" si="4"/>
        <v>1964</v>
      </c>
      <c r="C62" s="9">
        <v>1216.55</v>
      </c>
      <c r="D62" s="3">
        <f t="shared" si="0"/>
        <v>-6.9790221206431635E-3</v>
      </c>
      <c r="E62" s="4">
        <f t="shared" si="1"/>
        <v>0</v>
      </c>
      <c r="F62" s="3">
        <f t="shared" si="15"/>
        <v>6.8159961235997144E-2</v>
      </c>
      <c r="G62" s="4">
        <f t="shared" ref="G62" si="36">IF(F62&gt;0,1,0)</f>
        <v>1</v>
      </c>
      <c r="H62" s="3">
        <f t="shared" si="8"/>
        <v>0.13072506285515764</v>
      </c>
      <c r="I62" s="4">
        <f t="shared" ref="I62" si="37">IF(H62&gt;0,1,0)</f>
        <v>1</v>
      </c>
      <c r="J62" s="3"/>
    </row>
    <row r="63" spans="2:11" x14ac:dyDescent="0.2">
      <c r="B63">
        <f t="shared" si="4"/>
        <v>1963</v>
      </c>
      <c r="C63" s="9">
        <v>1225.0999999999999</v>
      </c>
      <c r="D63" s="3">
        <f t="shared" si="0"/>
        <v>-0.13751469625395141</v>
      </c>
      <c r="E63" s="4">
        <f t="shared" si="1"/>
        <v>0</v>
      </c>
      <c r="F63" s="3">
        <f t="shared" si="15"/>
        <v>0.12945534380714416</v>
      </c>
      <c r="G63" s="4">
        <f t="shared" ref="G63" si="38">IF(F63&gt;0,1,0)</f>
        <v>1</v>
      </c>
      <c r="H63" s="3">
        <f t="shared" si="8"/>
        <v>0.12479588546874856</v>
      </c>
      <c r="I63" s="4">
        <f t="shared" ref="I63" si="39">IF(H63&gt;0,1,0)</f>
        <v>1</v>
      </c>
      <c r="J63" s="3"/>
    </row>
    <row r="64" spans="2:11" x14ac:dyDescent="0.2">
      <c r="B64">
        <f t="shared" si="4"/>
        <v>1962</v>
      </c>
      <c r="C64" s="9">
        <v>1420.43</v>
      </c>
      <c r="D64" s="3">
        <f t="shared" si="0"/>
        <v>-8.4950439759876595E-3</v>
      </c>
      <c r="E64" s="4">
        <f t="shared" si="1"/>
        <v>0</v>
      </c>
      <c r="F64" s="3">
        <f t="shared" si="15"/>
        <v>0.2451669122760271</v>
      </c>
      <c r="G64" s="4">
        <f t="shared" ref="G64" si="40">IF(F64&gt;0,1,0)</f>
        <v>1</v>
      </c>
      <c r="H64" s="3">
        <f t="shared" si="8"/>
        <v>0.14628976056463472</v>
      </c>
      <c r="I64" s="4">
        <f t="shared" ref="I64" si="41">IF(H64&gt;0,1,0)</f>
        <v>1</v>
      </c>
      <c r="J64" s="3"/>
    </row>
    <row r="65" spans="2:10" x14ac:dyDescent="0.2">
      <c r="B65">
        <f t="shared" si="4"/>
        <v>1961</v>
      </c>
      <c r="C65" s="9">
        <v>1432.6</v>
      </c>
      <c r="D65" s="3">
        <f t="shared" si="0"/>
        <v>5.593678825983428E-2</v>
      </c>
      <c r="E65" s="4">
        <f t="shared" si="1"/>
        <v>1</v>
      </c>
      <c r="F65" s="3">
        <f t="shared" si="15"/>
        <v>0.21140224309066674</v>
      </c>
      <c r="G65" s="4">
        <f t="shared" ref="G65" si="42">IF(F65&gt;0,1,0)</f>
        <v>1</v>
      </c>
      <c r="H65" s="3">
        <f t="shared" si="8"/>
        <v>0.24046921661116555</v>
      </c>
      <c r="I65" s="4">
        <f t="shared" ref="I65" si="43">IF(H65&gt;0,1,0)</f>
        <v>1</v>
      </c>
      <c r="J65" s="3"/>
    </row>
    <row r="66" spans="2:10" x14ac:dyDescent="0.2">
      <c r="B66">
        <f t="shared" si="4"/>
        <v>1960</v>
      </c>
      <c r="C66" s="9">
        <v>1356.71</v>
      </c>
      <c r="D66" s="3">
        <f t="shared" si="0"/>
        <v>0.55073838697878563</v>
      </c>
      <c r="E66" s="4">
        <f t="shared" si="1"/>
        <v>1</v>
      </c>
      <c r="F66" s="3">
        <f t="shared" si="15"/>
        <v>0.26089439908344902</v>
      </c>
      <c r="G66" s="4">
        <f t="shared" ref="G66" si="44">IF(F66&gt;0,1,0)</f>
        <v>1</v>
      </c>
      <c r="H66" s="3">
        <f t="shared" si="8"/>
        <v>0.29546899248140385</v>
      </c>
      <c r="I66" s="4">
        <f t="shared" ref="I66" si="45">IF(H66&gt;0,1,0)</f>
        <v>1</v>
      </c>
      <c r="J66" s="2"/>
    </row>
    <row r="67" spans="2:10" x14ac:dyDescent="0.2">
      <c r="B67">
        <f t="shared" si="4"/>
        <v>1959</v>
      </c>
      <c r="C67" s="9">
        <v>874.88</v>
      </c>
      <c r="D67" s="3">
        <f t="shared" si="0"/>
        <v>0.31256938818375501</v>
      </c>
      <c r="E67" s="4">
        <f t="shared" si="1"/>
        <v>1</v>
      </c>
      <c r="F67" s="3">
        <f t="shared" si="15"/>
        <v>0.19695477659663674</v>
      </c>
      <c r="G67" s="4">
        <f t="shared" ref="G67" si="46">IF(F67&gt;0,1,0)</f>
        <v>1</v>
      </c>
      <c r="H67" s="3">
        <f t="shared" si="8"/>
        <v>0.23052694535641269</v>
      </c>
      <c r="I67" s="4">
        <f t="shared" ref="I67" si="47">IF(H67&gt;0,1,0)</f>
        <v>1</v>
      </c>
      <c r="J67" s="2"/>
    </row>
    <row r="68" spans="2:10" x14ac:dyDescent="0.2">
      <c r="B68">
        <f t="shared" si="4"/>
        <v>1958</v>
      </c>
      <c r="C68" s="9">
        <v>666.54</v>
      </c>
      <c r="D68" s="3">
        <f t="shared" si="0"/>
        <v>0.40457275313454844</v>
      </c>
      <c r="E68" s="4">
        <f t="shared" si="1"/>
        <v>1</v>
      </c>
      <c r="F68" s="3">
        <f t="shared" si="15"/>
        <v>0.12015564927567506</v>
      </c>
      <c r="G68" s="4">
        <f t="shared" ref="G68" si="48">IF(F68&gt;0,1,0)</f>
        <v>1</v>
      </c>
      <c r="H68" s="3"/>
      <c r="I68" s="2"/>
      <c r="J68" s="2"/>
    </row>
    <row r="69" spans="2:10" x14ac:dyDescent="0.2">
      <c r="B69">
        <f t="shared" si="4"/>
        <v>1957</v>
      </c>
      <c r="C69" s="9">
        <v>474.55</v>
      </c>
      <c r="D69" s="3">
        <f t="shared" si="0"/>
        <v>-0.13583057143897725</v>
      </c>
      <c r="E69" s="4">
        <f t="shared" si="1"/>
        <v>0</v>
      </c>
      <c r="F69" s="3">
        <f t="shared" si="15"/>
        <v>5.5264320165013099E-2</v>
      </c>
      <c r="G69" s="4">
        <f t="shared" ref="G69" si="49">IF(F69&gt;0,1,0)</f>
        <v>1</v>
      </c>
      <c r="H69" s="2"/>
      <c r="I69" s="2"/>
      <c r="J69" s="2"/>
    </row>
    <row r="70" spans="2:10" x14ac:dyDescent="0.2">
      <c r="B70">
        <f t="shared" si="4"/>
        <v>1956</v>
      </c>
      <c r="C70" s="9">
        <v>549.14</v>
      </c>
      <c r="D70" s="3">
        <f t="shared" si="0"/>
        <v>0.2899997650872701</v>
      </c>
      <c r="E70" s="4">
        <f t="shared" si="1"/>
        <v>1</v>
      </c>
      <c r="F70" s="3">
        <f t="shared" si="15"/>
        <v>0.27023363720606625</v>
      </c>
      <c r="G70" s="4">
        <f t="shared" ref="G70" si="50">IF(F70&gt;0,1,0)</f>
        <v>1</v>
      </c>
      <c r="H70" s="2"/>
      <c r="I70" s="2"/>
      <c r="J70" s="2"/>
    </row>
    <row r="71" spans="2:10" x14ac:dyDescent="0.2">
      <c r="B71">
        <f t="shared" si="4"/>
        <v>1955</v>
      </c>
      <c r="C71" s="9">
        <v>425.69</v>
      </c>
      <c r="D71" s="3">
        <f t="shared" si="0"/>
        <v>0.19545620489202187</v>
      </c>
      <c r="E71" s="4">
        <f t="shared" si="1"/>
        <v>1</v>
      </c>
      <c r="F71" s="3">
        <f t="shared" si="15"/>
        <v>0.33099164505484524</v>
      </c>
      <c r="G71" s="4">
        <f t="shared" ref="G71" si="51">IF(F71&gt;0,1,0)</f>
        <v>1</v>
      </c>
      <c r="H71" s="2"/>
      <c r="I71" s="2"/>
      <c r="J71" s="2"/>
    </row>
    <row r="72" spans="2:10" x14ac:dyDescent="0.2">
      <c r="B72">
        <f t="shared" si="4"/>
        <v>1954</v>
      </c>
      <c r="C72" s="9">
        <v>356.09</v>
      </c>
      <c r="D72" s="3">
        <f t="shared" si="0"/>
        <v>-5.7838338404550882E-2</v>
      </c>
      <c r="E72" s="4">
        <f t="shared" si="1"/>
        <v>0</v>
      </c>
      <c r="F72" s="3">
        <f t="shared" si="15"/>
        <v>0.26504074577257314</v>
      </c>
      <c r="G72" s="4">
        <f t="shared" ref="G72" si="52">IF(F72&gt;0,1,0)</f>
        <v>1</v>
      </c>
      <c r="H72" s="2"/>
      <c r="I72" s="2"/>
      <c r="J72" s="2"/>
    </row>
    <row r="73" spans="2:10" x14ac:dyDescent="0.2">
      <c r="B73">
        <f t="shared" si="4"/>
        <v>1953</v>
      </c>
      <c r="C73" s="9">
        <v>377.95</v>
      </c>
      <c r="D73" s="3">
        <f t="shared" si="0"/>
        <v>4.2218177807191726E-2</v>
      </c>
      <c r="E73" s="4">
        <f t="shared" si="1"/>
        <v>1</v>
      </c>
      <c r="F73" s="3"/>
      <c r="G73" s="4"/>
      <c r="H73" s="2"/>
      <c r="I73" s="2"/>
      <c r="J73" s="2"/>
    </row>
    <row r="74" spans="2:10" x14ac:dyDescent="0.2">
      <c r="B74">
        <f t="shared" si="4"/>
        <v>1952</v>
      </c>
      <c r="C74" s="9">
        <v>362.64</v>
      </c>
      <c r="D74" s="3">
        <f t="shared" si="0"/>
        <v>1.1837889919306273</v>
      </c>
      <c r="E74" s="4">
        <f t="shared" si="1"/>
        <v>1</v>
      </c>
      <c r="F74" s="3"/>
      <c r="G74" s="4"/>
      <c r="H74" s="2"/>
      <c r="I74" s="2"/>
      <c r="J74" s="2"/>
    </row>
    <row r="75" spans="2:10" x14ac:dyDescent="0.2">
      <c r="B75">
        <f t="shared" si="4"/>
        <v>1951</v>
      </c>
      <c r="C75" s="9">
        <v>166.06</v>
      </c>
      <c r="D75" s="3">
        <f t="shared" ref="D75:D76" si="53">C75/C76-1</f>
        <v>0.62947698950053987</v>
      </c>
      <c r="E75" s="4">
        <f t="shared" ref="E75:E76" si="54">IF(D75&gt;0,1,0)</f>
        <v>1</v>
      </c>
      <c r="F75" s="3"/>
      <c r="G75" s="4"/>
      <c r="H75" s="2"/>
      <c r="I75" s="2"/>
      <c r="J75" s="2"/>
    </row>
    <row r="76" spans="2:10" x14ac:dyDescent="0.2">
      <c r="B76">
        <f t="shared" si="4"/>
        <v>1950</v>
      </c>
      <c r="C76" s="9">
        <v>101.91</v>
      </c>
      <c r="D76" s="3">
        <f t="shared" si="53"/>
        <v>-7.278682558456917E-2</v>
      </c>
      <c r="E76" s="4">
        <f t="shared" si="54"/>
        <v>0</v>
      </c>
      <c r="F76" s="2"/>
      <c r="G76" s="4"/>
      <c r="H76" s="2"/>
      <c r="I76" s="2"/>
      <c r="J76" s="2"/>
    </row>
    <row r="77" spans="2:10" x14ac:dyDescent="0.2">
      <c r="B77">
        <f t="shared" ref="B77:B78" si="55">+B76-1</f>
        <v>1949</v>
      </c>
      <c r="C77" s="9">
        <v>109.91</v>
      </c>
      <c r="D77" s="2"/>
      <c r="E77" s="2"/>
      <c r="F77" s="2"/>
      <c r="G77" s="4"/>
      <c r="H77" s="2"/>
      <c r="I77" s="2"/>
      <c r="J77" s="2"/>
    </row>
    <row r="78" spans="2:10" x14ac:dyDescent="0.2">
      <c r="D78" s="2"/>
      <c r="E78" s="2"/>
      <c r="F78" s="2"/>
      <c r="G78" s="4"/>
      <c r="H78" s="2"/>
      <c r="I78" s="2"/>
      <c r="J78" s="2"/>
    </row>
    <row r="79" spans="2:10" x14ac:dyDescent="0.2">
      <c r="D79" s="2"/>
      <c r="E79" s="2"/>
      <c r="F79" s="2"/>
      <c r="G79" s="4"/>
      <c r="H79" s="2"/>
      <c r="I79" s="2"/>
      <c r="J79" s="2"/>
    </row>
    <row r="80" spans="2:10" x14ac:dyDescent="0.2">
      <c r="D80" s="2"/>
      <c r="E80" s="2"/>
      <c r="F80" s="2"/>
      <c r="G80" s="2"/>
      <c r="H80" s="2"/>
      <c r="I80" s="2"/>
      <c r="J80" s="2"/>
    </row>
    <row r="81" spans="4:10" x14ac:dyDescent="0.2">
      <c r="D81" s="2"/>
      <c r="E81" s="2"/>
      <c r="F81" s="2"/>
      <c r="G81" s="2"/>
      <c r="H81" s="2"/>
      <c r="I81" s="2"/>
      <c r="J81" s="2"/>
    </row>
    <row r="82" spans="4:10" x14ac:dyDescent="0.2">
      <c r="D82" s="2"/>
      <c r="E82" s="2"/>
      <c r="F82" s="2"/>
      <c r="G82" s="2"/>
      <c r="H82" s="2"/>
      <c r="I82" s="2"/>
      <c r="J82" s="2"/>
    </row>
    <row r="83" spans="4:10" x14ac:dyDescent="0.2">
      <c r="D83" s="2"/>
      <c r="E83" s="2"/>
      <c r="F83" s="2"/>
      <c r="G83" s="2"/>
      <c r="H83" s="2"/>
      <c r="I83" s="2"/>
      <c r="J83" s="2"/>
    </row>
    <row r="84" spans="4:10" x14ac:dyDescent="0.2">
      <c r="D84" s="2"/>
      <c r="E84" s="2"/>
      <c r="F84" s="2"/>
      <c r="G84" s="2"/>
      <c r="H84" s="2"/>
      <c r="I84" s="2"/>
      <c r="J84" s="2"/>
    </row>
    <row r="85" spans="4:10" x14ac:dyDescent="0.2">
      <c r="D85" s="2"/>
      <c r="E85" s="2"/>
      <c r="F85" s="2"/>
      <c r="G85" s="2"/>
      <c r="H85" s="2"/>
      <c r="I85" s="2"/>
      <c r="J85" s="2"/>
    </row>
    <row r="86" spans="4:10" x14ac:dyDescent="0.2">
      <c r="D86" s="2"/>
      <c r="E86" s="2"/>
      <c r="F86" s="2"/>
      <c r="G86" s="2"/>
      <c r="H86" s="2"/>
      <c r="I86" s="2"/>
      <c r="J86" s="2"/>
    </row>
    <row r="87" spans="4:10" x14ac:dyDescent="0.2">
      <c r="D87" s="2"/>
      <c r="E87" s="2"/>
      <c r="F87" s="2"/>
      <c r="G87" s="2"/>
      <c r="H87" s="2"/>
      <c r="I87" s="2"/>
      <c r="J87" s="2"/>
    </row>
    <row r="88" spans="4:10" x14ac:dyDescent="0.2">
      <c r="D88" s="2"/>
      <c r="E88" s="2"/>
      <c r="F88" s="2"/>
      <c r="G88" s="2"/>
      <c r="H88" s="2"/>
      <c r="I88" s="2"/>
      <c r="J88" s="2"/>
    </row>
    <row r="89" spans="4:10" x14ac:dyDescent="0.2">
      <c r="D89" s="2"/>
      <c r="E89" s="2"/>
      <c r="F89" s="2"/>
      <c r="G89" s="2"/>
      <c r="H89" s="2"/>
      <c r="I89" s="2"/>
      <c r="J89" s="2"/>
    </row>
    <row r="90" spans="4:10" x14ac:dyDescent="0.2">
      <c r="D90" s="2"/>
      <c r="E90" s="2"/>
      <c r="F90" s="2"/>
      <c r="G90" s="2"/>
      <c r="H90" s="2"/>
      <c r="I90" s="2"/>
      <c r="J90" s="2"/>
    </row>
    <row r="91" spans="4:10" x14ac:dyDescent="0.2">
      <c r="D91" s="2"/>
      <c r="E91" s="2"/>
      <c r="F91" s="2"/>
      <c r="G91" s="2"/>
      <c r="H91" s="2"/>
      <c r="I91" s="2"/>
      <c r="J91" s="2"/>
    </row>
    <row r="92" spans="4:10" x14ac:dyDescent="0.2">
      <c r="D92" s="2"/>
      <c r="E92" s="2"/>
      <c r="F92" s="2"/>
      <c r="G92" s="2"/>
      <c r="H92" s="2"/>
      <c r="I92" s="2"/>
      <c r="J92" s="2"/>
    </row>
    <row r="93" spans="4:10" x14ac:dyDescent="0.2">
      <c r="D93" s="2"/>
      <c r="E93" s="2"/>
      <c r="F93" s="2"/>
      <c r="G93" s="2"/>
      <c r="H93" s="2"/>
      <c r="I93" s="2"/>
      <c r="J93" s="2"/>
    </row>
  </sheetData>
  <hyperlinks>
    <hyperlink ref="O2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3"/>
  <sheetViews>
    <sheetView workbookViewId="0">
      <selection activeCell="K12" sqref="K12"/>
    </sheetView>
  </sheetViews>
  <sheetFormatPr defaultRowHeight="12.75" x14ac:dyDescent="0.2"/>
  <cols>
    <col min="1" max="4" width="9.140625" style="14"/>
    <col min="5" max="5" width="1.140625" style="14" customWidth="1"/>
    <col min="6" max="6" width="9.140625" style="14"/>
    <col min="7" max="7" width="1.140625" style="14" customWidth="1"/>
    <col min="8" max="8" width="9.140625" style="14"/>
    <col min="9" max="9" width="1.42578125" style="14" customWidth="1"/>
    <col min="10" max="10" width="9.140625" style="14"/>
    <col min="11" max="11" width="1.28515625" style="14" customWidth="1"/>
    <col min="12" max="16384" width="9.140625" style="14"/>
  </cols>
  <sheetData>
    <row r="2" spans="2:15" x14ac:dyDescent="0.2">
      <c r="O2" s="15"/>
    </row>
    <row r="3" spans="2:15" x14ac:dyDescent="0.2">
      <c r="D3" s="16" t="s">
        <v>8</v>
      </c>
      <c r="E3" s="16"/>
      <c r="F3" s="16" t="s">
        <v>0</v>
      </c>
      <c r="G3" s="16"/>
      <c r="H3" s="16" t="s">
        <v>1</v>
      </c>
      <c r="I3" s="16"/>
      <c r="J3" s="16" t="s">
        <v>2</v>
      </c>
    </row>
    <row r="4" spans="2:15" s="17" customFormat="1" x14ac:dyDescent="0.2">
      <c r="B4" s="17" t="s">
        <v>3</v>
      </c>
      <c r="D4" s="13">
        <f>AVERAGE(D10:D76)</f>
        <v>0.34937469501763141</v>
      </c>
      <c r="E4" s="13"/>
      <c r="F4" s="13">
        <f>AVERAGE(F10:F72)</f>
        <v>0.14489180863049325</v>
      </c>
      <c r="G4" s="13"/>
      <c r="H4" s="13">
        <f>AVERAGE(H10:H67)</f>
        <v>0.15748570371080403</v>
      </c>
      <c r="I4" s="13"/>
      <c r="J4" s="13">
        <f>AVERAGE(J10:J57)</f>
        <v>9.9675157377993526E-2</v>
      </c>
    </row>
    <row r="5" spans="2:15" x14ac:dyDescent="0.2">
      <c r="B5" s="14" t="s">
        <v>4</v>
      </c>
      <c r="D5" s="10">
        <f>MAX(D10:D76)</f>
        <v>1.9740369930425929</v>
      </c>
      <c r="E5" s="10"/>
      <c r="F5" s="10">
        <f>MAX(F10:F72)</f>
        <v>0.57285110826058838</v>
      </c>
      <c r="G5" s="10"/>
      <c r="H5" s="10">
        <f>MAX(H10:H67)</f>
        <v>0.29799338481374732</v>
      </c>
      <c r="I5" s="10"/>
      <c r="J5" s="10">
        <f>MAX(J10:J57)</f>
        <v>0.1169223378472211</v>
      </c>
    </row>
    <row r="6" spans="2:15" x14ac:dyDescent="0.2">
      <c r="B6" s="14" t="s">
        <v>5</v>
      </c>
      <c r="D6" s="10">
        <f>MIN(D10:D76)</f>
        <v>-0.85150934838482084</v>
      </c>
      <c r="E6" s="10"/>
      <c r="F6" s="10">
        <f>MIN(F10:F72)</f>
        <v>-0.15624691675748623</v>
      </c>
      <c r="G6" s="10"/>
      <c r="H6" s="10">
        <f>MIN(H10:H67)</f>
        <v>-6.5378161744869781E-2</v>
      </c>
      <c r="I6" s="10"/>
      <c r="J6" s="10">
        <f>MIN(J10:J57)</f>
        <v>8.2427976908765951E-2</v>
      </c>
    </row>
    <row r="7" spans="2:15" x14ac:dyDescent="0.2">
      <c r="B7" s="14" t="s">
        <v>6</v>
      </c>
      <c r="D7" s="10">
        <f>STDEV(D10:D76)</f>
        <v>0.70724482948618372</v>
      </c>
      <c r="E7" s="10"/>
      <c r="F7" s="10">
        <f>STDEV(F10:F72)</f>
        <v>0.23776847489174466</v>
      </c>
      <c r="G7" s="10"/>
      <c r="H7" s="10">
        <f>STDEV(H10:H67)</f>
        <v>0.12598978858997931</v>
      </c>
      <c r="I7" s="10"/>
      <c r="J7" s="10">
        <f>STDEV(J10:J57)</f>
        <v>2.4391196532277993E-2</v>
      </c>
    </row>
    <row r="8" spans="2:15" x14ac:dyDescent="0.2">
      <c r="B8" s="14" t="s">
        <v>7</v>
      </c>
      <c r="D8" s="10">
        <f>SUM(E10:E76)/COUNT(E10:E76)</f>
        <v>0.63636363636363635</v>
      </c>
      <c r="E8" s="10"/>
      <c r="F8" s="10">
        <f>SUM(G10:G72)/COUNT(G10:G72)</f>
        <v>0.5</v>
      </c>
      <c r="G8" s="10"/>
      <c r="H8" s="10">
        <f>SUM(I10:I67)/COUNT(I10:I67)</f>
        <v>0.45454545454545453</v>
      </c>
      <c r="I8" s="10"/>
      <c r="J8" s="10">
        <f>SUM(K10:K57)/COUNT(K10:K57)</f>
        <v>9.0909090909090912E-2</v>
      </c>
    </row>
    <row r="9" spans="2:15" x14ac:dyDescent="0.2">
      <c r="D9" s="16"/>
      <c r="E9" s="16"/>
      <c r="F9" s="16"/>
      <c r="G9" s="16"/>
      <c r="H9" s="16"/>
      <c r="I9" s="16"/>
      <c r="J9" s="16"/>
    </row>
    <row r="10" spans="2:15" x14ac:dyDescent="0.2">
      <c r="B10" s="14">
        <v>2016</v>
      </c>
      <c r="C10" s="18">
        <v>977.45</v>
      </c>
      <c r="D10" s="10">
        <f>C10/C11-1</f>
        <v>0.29114709922857451</v>
      </c>
      <c r="E10" s="11">
        <f>IF(D10&gt;0,1,0)</f>
        <v>1</v>
      </c>
      <c r="F10" s="10">
        <f>RATE(5,0,-C15,C10)</f>
        <v>-6.6905837444308391E-2</v>
      </c>
      <c r="G10" s="11">
        <f>IF(F10&gt;0,1,0)</f>
        <v>0</v>
      </c>
      <c r="H10" s="10">
        <f>RATE(10,0,-C20,C10)</f>
        <v>-6.5378161744869781E-2</v>
      </c>
      <c r="I10" s="11">
        <f>IF(H10&gt;0,1,0)</f>
        <v>0</v>
      </c>
      <c r="J10" s="10">
        <f>RATE(20,0,-C30,C10)</f>
        <v>8.2427976908765951E-2</v>
      </c>
      <c r="K10" s="11">
        <f>IF(J10&gt;0,1,0)</f>
        <v>1</v>
      </c>
    </row>
    <row r="11" spans="2:15" x14ac:dyDescent="0.2">
      <c r="B11" s="14">
        <v>2015</v>
      </c>
      <c r="C11" s="18">
        <v>757.04</v>
      </c>
      <c r="D11" s="10">
        <f t="shared" ref="D11:D74" si="0">C11/C12-1</f>
        <v>-4.2581983280848945E-2</v>
      </c>
      <c r="E11" s="11">
        <f t="shared" ref="E11:E74" si="1">IF(D11&gt;0,1,0)</f>
        <v>0</v>
      </c>
      <c r="F11" s="10">
        <f>RATE(5,0,-C16,C11)</f>
        <v>-0.15624691675748623</v>
      </c>
      <c r="G11" s="11">
        <f t="shared" ref="G11:I26" si="2">IF(F11&gt;0,1,0)</f>
        <v>0</v>
      </c>
      <c r="H11" s="10">
        <f>RATE(10,0,-C21,C11)</f>
        <v>-3.8889162767426683E-2</v>
      </c>
      <c r="I11" s="11">
        <f t="shared" si="2"/>
        <v>0</v>
      </c>
      <c r="J11" s="10">
        <f>RATE(20,0,-C31,C11)</f>
        <v>0.1169223378472211</v>
      </c>
      <c r="K11" s="11">
        <f t="shared" ref="K11:K57" si="3">IF(J11&gt;0,1,0)</f>
        <v>1</v>
      </c>
    </row>
    <row r="12" spans="2:15" x14ac:dyDescent="0.2">
      <c r="B12" s="14">
        <f>+B11-1</f>
        <v>2014</v>
      </c>
      <c r="C12" s="18">
        <v>790.71</v>
      </c>
      <c r="D12" s="10">
        <f t="shared" si="0"/>
        <v>-0.45193487346904826</v>
      </c>
      <c r="E12" s="11">
        <f t="shared" si="1"/>
        <v>0</v>
      </c>
      <c r="F12" s="10">
        <f>RATE(5,0,-C17,C12)</f>
        <v>-0.11355188081743167</v>
      </c>
      <c r="G12" s="11">
        <f t="shared" si="2"/>
        <v>0</v>
      </c>
      <c r="H12" s="10">
        <f>RATE(10,0,-C22,C12)</f>
        <v>2.5597860496918111E-2</v>
      </c>
      <c r="I12" s="11">
        <f t="shared" si="2"/>
        <v>1</v>
      </c>
      <c r="J12" s="10"/>
      <c r="K12" s="11">
        <f t="shared" si="3"/>
        <v>0</v>
      </c>
    </row>
    <row r="13" spans="2:15" x14ac:dyDescent="0.2">
      <c r="B13" s="14">
        <f t="shared" ref="B13:B76" si="4">+B12-1</f>
        <v>2013</v>
      </c>
      <c r="C13" s="18">
        <v>1442.73</v>
      </c>
      <c r="D13" s="10">
        <f t="shared" si="0"/>
        <v>-5.5174265543753043E-2</v>
      </c>
      <c r="E13" s="11">
        <f t="shared" si="1"/>
        <v>0</v>
      </c>
      <c r="F13" s="10">
        <f>RATE(5,0,-C18,C13)</f>
        <v>0.17952925276152962</v>
      </c>
      <c r="G13" s="11">
        <f t="shared" si="2"/>
        <v>1</v>
      </c>
      <c r="H13" s="10">
        <f>RATE(10,0,-C23,C13)</f>
        <v>9.7845069576319624E-2</v>
      </c>
      <c r="I13" s="11">
        <f t="shared" si="2"/>
        <v>1</v>
      </c>
      <c r="J13" s="10"/>
      <c r="K13" s="11">
        <f t="shared" si="3"/>
        <v>0</v>
      </c>
    </row>
    <row r="14" spans="2:15" x14ac:dyDescent="0.2">
      <c r="B14" s="14">
        <f t="shared" si="4"/>
        <v>2012</v>
      </c>
      <c r="C14" s="18">
        <v>1526.98</v>
      </c>
      <c r="D14" s="10">
        <f t="shared" si="0"/>
        <v>0.10500987791905181</v>
      </c>
      <c r="E14" s="11">
        <f t="shared" si="1"/>
        <v>1</v>
      </c>
      <c r="F14" s="10">
        <f>RATE(5,0,-C19,C14)</f>
        <v>-7.7895309161195622E-2</v>
      </c>
      <c r="G14" s="11">
        <f t="shared" si="2"/>
        <v>0</v>
      </c>
      <c r="H14" s="10">
        <f>RATE(10,0,-C24,C14)</f>
        <v>0.15575404665078038</v>
      </c>
      <c r="I14" s="11">
        <f t="shared" si="2"/>
        <v>1</v>
      </c>
      <c r="J14" s="10"/>
      <c r="K14" s="11">
        <f t="shared" si="3"/>
        <v>0</v>
      </c>
    </row>
    <row r="15" spans="2:15" x14ac:dyDescent="0.2">
      <c r="B15" s="14">
        <f t="shared" si="4"/>
        <v>2011</v>
      </c>
      <c r="C15" s="18">
        <v>1381.87</v>
      </c>
      <c r="D15" s="10">
        <f t="shared" si="0"/>
        <v>-0.21940596967711323</v>
      </c>
      <c r="E15" s="11">
        <f t="shared" si="1"/>
        <v>0</v>
      </c>
      <c r="F15" s="10">
        <f>RATE(5,0,-C20,C15)</f>
        <v>-6.3847984904043545E-2</v>
      </c>
      <c r="G15" s="11">
        <f t="shared" si="2"/>
        <v>0</v>
      </c>
      <c r="H15" s="10">
        <f>RATE(10,0,-C25,C15)</f>
        <v>0.1833022045420736</v>
      </c>
      <c r="I15" s="11">
        <f t="shared" si="2"/>
        <v>1</v>
      </c>
      <c r="J15" s="10"/>
      <c r="K15" s="11">
        <f t="shared" si="3"/>
        <v>0</v>
      </c>
    </row>
    <row r="16" spans="2:15" x14ac:dyDescent="0.2">
      <c r="B16" s="14">
        <f t="shared" si="4"/>
        <v>2010</v>
      </c>
      <c r="C16" s="18">
        <v>1770.28</v>
      </c>
      <c r="D16" s="10">
        <f t="shared" si="0"/>
        <v>0.22543800748991094</v>
      </c>
      <c r="E16" s="11">
        <f t="shared" si="1"/>
        <v>1</v>
      </c>
      <c r="F16" s="10">
        <f>RATE(5,0,-C21,C16)</f>
        <v>9.4791900354723471E-2</v>
      </c>
      <c r="G16" s="11">
        <f t="shared" si="2"/>
        <v>1</v>
      </c>
      <c r="H16" s="10">
        <f>RATE(10,0,-C26,C16)</f>
        <v>0.28582719870760021</v>
      </c>
      <c r="I16" s="11">
        <f t="shared" si="2"/>
        <v>1</v>
      </c>
      <c r="J16" s="10"/>
      <c r="K16" s="11">
        <f t="shared" si="3"/>
        <v>0</v>
      </c>
    </row>
    <row r="17" spans="2:11" x14ac:dyDescent="0.2">
      <c r="B17" s="14">
        <f t="shared" si="4"/>
        <v>2009</v>
      </c>
      <c r="C17" s="18">
        <v>1444.61</v>
      </c>
      <c r="D17" s="10">
        <f t="shared" si="0"/>
        <v>1.2861732263526879</v>
      </c>
      <c r="E17" s="11">
        <f t="shared" si="1"/>
        <v>1</v>
      </c>
      <c r="F17" s="10">
        <f>RATE(5,0,-C22,C17)</f>
        <v>0.18659056146909642</v>
      </c>
      <c r="G17" s="11">
        <f t="shared" si="2"/>
        <v>1</v>
      </c>
      <c r="H17" s="10">
        <f>RATE(10,0,-C27,C17)</f>
        <v>0.23482888796993501</v>
      </c>
      <c r="I17" s="11">
        <f t="shared" si="2"/>
        <v>1</v>
      </c>
      <c r="J17" s="10"/>
      <c r="K17" s="11">
        <f t="shared" si="3"/>
        <v>0</v>
      </c>
    </row>
    <row r="18" spans="2:11" x14ac:dyDescent="0.2">
      <c r="B18" s="14">
        <f t="shared" si="4"/>
        <v>2008</v>
      </c>
      <c r="C18" s="18">
        <v>631.89</v>
      </c>
      <c r="D18" s="10">
        <f t="shared" si="0"/>
        <v>-0.72412694116157539</v>
      </c>
      <c r="E18" s="11">
        <f t="shared" si="1"/>
        <v>0</v>
      </c>
      <c r="F18" s="10">
        <f>RATE(5,0,-C23,C18)</f>
        <v>2.1817639517942237E-2</v>
      </c>
      <c r="G18" s="11">
        <f t="shared" si="2"/>
        <v>1</v>
      </c>
      <c r="H18" s="10">
        <f>RATE(10,0,-C28,C18)</f>
        <v>0.26774090678962414</v>
      </c>
      <c r="I18" s="11">
        <f t="shared" si="2"/>
        <v>1</v>
      </c>
      <c r="J18" s="10"/>
      <c r="K18" s="11">
        <f t="shared" si="3"/>
        <v>0</v>
      </c>
    </row>
    <row r="19" spans="2:11" x14ac:dyDescent="0.2">
      <c r="B19" s="14">
        <f t="shared" si="4"/>
        <v>2007</v>
      </c>
      <c r="C19" s="18">
        <v>2290.5100000000002</v>
      </c>
      <c r="D19" s="10">
        <f t="shared" si="0"/>
        <v>0.1917821761571763</v>
      </c>
      <c r="E19" s="11">
        <f t="shared" si="1"/>
        <v>1</v>
      </c>
      <c r="F19" s="10">
        <f>RATE(5,0,-C24,C19)</f>
        <v>0.44860711546143178</v>
      </c>
      <c r="G19" s="11">
        <f t="shared" si="2"/>
        <v>1</v>
      </c>
      <c r="H19" s="10">
        <f>RATE(10,0,-C29,C19)</f>
        <v>0.19159723393608738</v>
      </c>
      <c r="I19" s="11">
        <f t="shared" si="2"/>
        <v>1</v>
      </c>
      <c r="J19" s="10"/>
      <c r="K19" s="11">
        <f t="shared" si="3"/>
        <v>0</v>
      </c>
    </row>
    <row r="20" spans="2:11" x14ac:dyDescent="0.2">
      <c r="B20" s="14">
        <f t="shared" si="4"/>
        <v>2006</v>
      </c>
      <c r="C20" s="18">
        <v>1921.92</v>
      </c>
      <c r="D20" s="10">
        <f t="shared" si="0"/>
        <v>0.70746268656716449</v>
      </c>
      <c r="E20" s="11">
        <f t="shared" si="1"/>
        <v>1</v>
      </c>
      <c r="F20" s="10">
        <f>RATE(5,0,-C25,C20)</f>
        <v>0.4957016432159676</v>
      </c>
      <c r="G20" s="11">
        <f t="shared" si="2"/>
        <v>1</v>
      </c>
      <c r="H20" s="10">
        <f>RATE(10,0,-C30,C20)</f>
        <v>0.25360897555885908</v>
      </c>
      <c r="I20" s="11">
        <f t="shared" si="2"/>
        <v>1</v>
      </c>
      <c r="J20" s="10"/>
      <c r="K20" s="11">
        <f t="shared" si="3"/>
        <v>0</v>
      </c>
    </row>
    <row r="21" spans="2:11" x14ac:dyDescent="0.2">
      <c r="B21" s="14">
        <f t="shared" si="4"/>
        <v>2005</v>
      </c>
      <c r="C21" s="18">
        <v>1125.5999999999999</v>
      </c>
      <c r="D21" s="10">
        <f t="shared" si="0"/>
        <v>0.83289638664082966</v>
      </c>
      <c r="E21" s="11">
        <f t="shared" si="1"/>
        <v>1</v>
      </c>
      <c r="F21" s="10">
        <f>RATE(5,0,-C26,C21)</f>
        <v>0.51019712915352278</v>
      </c>
      <c r="G21" s="11">
        <f t="shared" si="2"/>
        <v>1</v>
      </c>
      <c r="H21" s="10">
        <f>RATE(10,0,-C31,C21)</f>
        <v>0.29799338481374732</v>
      </c>
      <c r="I21" s="11">
        <f t="shared" si="2"/>
        <v>1</v>
      </c>
      <c r="J21" s="10"/>
      <c r="K21" s="11">
        <f t="shared" si="3"/>
        <v>0</v>
      </c>
    </row>
    <row r="22" spans="2:11" x14ac:dyDescent="0.2">
      <c r="B22" s="14">
        <f t="shared" si="4"/>
        <v>2004</v>
      </c>
      <c r="C22" s="18">
        <v>614.11</v>
      </c>
      <c r="D22" s="10">
        <f t="shared" si="0"/>
        <v>8.2609078889378518E-2</v>
      </c>
      <c r="E22" s="11">
        <f t="shared" si="1"/>
        <v>1</v>
      </c>
      <c r="F22" s="10">
        <f>RATE(5,0,-C27,C22)</f>
        <v>0.2850282414831587</v>
      </c>
      <c r="G22" s="11">
        <f t="shared" si="2"/>
        <v>1</v>
      </c>
      <c r="H22" s="10"/>
      <c r="I22" s="11">
        <f t="shared" si="2"/>
        <v>0</v>
      </c>
      <c r="J22" s="10"/>
      <c r="K22" s="11">
        <f t="shared" si="3"/>
        <v>0</v>
      </c>
    </row>
    <row r="23" spans="2:11" x14ac:dyDescent="0.2">
      <c r="B23" s="14">
        <f t="shared" si="4"/>
        <v>2003</v>
      </c>
      <c r="C23" s="18">
        <v>567.25</v>
      </c>
      <c r="D23" s="10">
        <f t="shared" si="0"/>
        <v>0.57977553123346426</v>
      </c>
      <c r="E23" s="11">
        <f t="shared" si="1"/>
        <v>1</v>
      </c>
      <c r="F23" s="10">
        <f>RATE(5,0,-C28,C23)</f>
        <v>0.57285110826058838</v>
      </c>
      <c r="G23" s="11">
        <f t="shared" si="2"/>
        <v>1</v>
      </c>
      <c r="H23" s="10"/>
      <c r="I23" s="11">
        <f t="shared" si="2"/>
        <v>0</v>
      </c>
      <c r="J23" s="10"/>
      <c r="K23" s="11">
        <f t="shared" si="3"/>
        <v>0</v>
      </c>
    </row>
    <row r="24" spans="2:11" x14ac:dyDescent="0.2">
      <c r="B24" s="14">
        <f t="shared" si="4"/>
        <v>2002</v>
      </c>
      <c r="C24" s="18">
        <v>359.07</v>
      </c>
      <c r="D24" s="10">
        <f t="shared" si="0"/>
        <v>0.39851996105160659</v>
      </c>
      <c r="E24" s="11">
        <f t="shared" si="1"/>
        <v>1</v>
      </c>
      <c r="F24" s="10">
        <f>RATE(5,0,-C29,C24)</f>
        <v>-1.9814307986761679E-2</v>
      </c>
      <c r="G24" s="11">
        <f t="shared" si="2"/>
        <v>0</v>
      </c>
      <c r="H24" s="10"/>
      <c r="I24" s="11">
        <f t="shared" si="2"/>
        <v>0</v>
      </c>
      <c r="J24" s="10"/>
      <c r="K24" s="11">
        <f t="shared" si="3"/>
        <v>0</v>
      </c>
    </row>
    <row r="25" spans="2:11" x14ac:dyDescent="0.2">
      <c r="B25" s="14">
        <f t="shared" si="4"/>
        <v>2001</v>
      </c>
      <c r="C25" s="18">
        <v>256.75</v>
      </c>
      <c r="D25" s="10">
        <f t="shared" si="0"/>
        <v>0.79182078302742709</v>
      </c>
      <c r="E25" s="11">
        <f t="shared" si="1"/>
        <v>1</v>
      </c>
      <c r="F25" s="10">
        <f>RATE(5,0,-C30,C25)</f>
        <v>5.0701168063660755E-2</v>
      </c>
      <c r="G25" s="11">
        <f t="shared" si="2"/>
        <v>1</v>
      </c>
      <c r="H25" s="10"/>
      <c r="I25" s="11">
        <f t="shared" si="2"/>
        <v>0</v>
      </c>
      <c r="J25" s="10"/>
      <c r="K25" s="11">
        <f t="shared" si="3"/>
        <v>0</v>
      </c>
    </row>
    <row r="26" spans="2:11" x14ac:dyDescent="0.2">
      <c r="B26" s="14">
        <f t="shared" si="4"/>
        <v>2000</v>
      </c>
      <c r="C26" s="18">
        <v>143.29</v>
      </c>
      <c r="D26" s="10">
        <f t="shared" si="0"/>
        <v>-0.1824146981627297</v>
      </c>
      <c r="E26" s="11">
        <f t="shared" si="1"/>
        <v>0</v>
      </c>
      <c r="F26" s="10">
        <f>RATE(5,0,-C31,C26)</f>
        <v>0.11560722404799061</v>
      </c>
      <c r="G26" s="11">
        <f t="shared" si="2"/>
        <v>1</v>
      </c>
      <c r="H26" s="10"/>
      <c r="I26" s="11">
        <f t="shared" si="2"/>
        <v>0</v>
      </c>
      <c r="J26" s="10"/>
      <c r="K26" s="11">
        <f t="shared" si="3"/>
        <v>0</v>
      </c>
    </row>
    <row r="27" spans="2:11" x14ac:dyDescent="0.2">
      <c r="B27" s="14">
        <f t="shared" si="4"/>
        <v>1999</v>
      </c>
      <c r="C27" s="18">
        <v>175.26</v>
      </c>
      <c r="D27" s="10">
        <f t="shared" si="0"/>
        <v>1.9740369930425929</v>
      </c>
      <c r="E27" s="11">
        <f t="shared" si="1"/>
        <v>1</v>
      </c>
      <c r="F27" s="10"/>
      <c r="G27" s="11">
        <f t="shared" ref="G27:I42" si="5">IF(F27&gt;0,1,0)</f>
        <v>0</v>
      </c>
      <c r="H27" s="10"/>
      <c r="I27" s="11">
        <f t="shared" si="5"/>
        <v>0</v>
      </c>
      <c r="J27" s="10"/>
      <c r="K27" s="11">
        <f t="shared" si="3"/>
        <v>0</v>
      </c>
    </row>
    <row r="28" spans="2:11" x14ac:dyDescent="0.2">
      <c r="B28" s="14">
        <f t="shared" si="4"/>
        <v>1998</v>
      </c>
      <c r="C28" s="18">
        <v>58.93</v>
      </c>
      <c r="D28" s="10">
        <f t="shared" si="0"/>
        <v>-0.85150934838482084</v>
      </c>
      <c r="E28" s="11">
        <f t="shared" si="1"/>
        <v>0</v>
      </c>
      <c r="F28" s="10"/>
      <c r="G28" s="11">
        <f t="shared" si="5"/>
        <v>0</v>
      </c>
      <c r="H28" s="10"/>
      <c r="I28" s="11">
        <f t="shared" si="5"/>
        <v>0</v>
      </c>
      <c r="J28" s="10"/>
      <c r="K28" s="11">
        <f t="shared" si="3"/>
        <v>0</v>
      </c>
    </row>
    <row r="29" spans="2:11" x14ac:dyDescent="0.2">
      <c r="B29" s="14">
        <f t="shared" si="4"/>
        <v>1997</v>
      </c>
      <c r="C29" s="18">
        <v>396.86</v>
      </c>
      <c r="D29" s="10">
        <f t="shared" si="0"/>
        <v>0.97935162094763095</v>
      </c>
      <c r="E29" s="11">
        <f t="shared" si="1"/>
        <v>1</v>
      </c>
      <c r="F29" s="10"/>
      <c r="G29" s="11">
        <f t="shared" si="5"/>
        <v>0</v>
      </c>
      <c r="H29" s="10"/>
      <c r="I29" s="11">
        <f t="shared" si="5"/>
        <v>0</v>
      </c>
      <c r="J29" s="10"/>
      <c r="K29" s="11">
        <f t="shared" si="3"/>
        <v>0</v>
      </c>
    </row>
    <row r="30" spans="2:11" x14ac:dyDescent="0.2">
      <c r="B30" s="14">
        <f t="shared" si="4"/>
        <v>1996</v>
      </c>
      <c r="C30" s="18">
        <v>200.5</v>
      </c>
      <c r="D30" s="10">
        <f t="shared" si="0"/>
        <v>1.417993246502653</v>
      </c>
      <c r="E30" s="11">
        <f t="shared" si="1"/>
        <v>1</v>
      </c>
      <c r="F30" s="10"/>
      <c r="G30" s="11">
        <f t="shared" si="5"/>
        <v>0</v>
      </c>
      <c r="H30" s="10"/>
      <c r="I30" s="11">
        <f t="shared" si="5"/>
        <v>0</v>
      </c>
      <c r="J30" s="10"/>
      <c r="K30" s="11">
        <f t="shared" si="3"/>
        <v>0</v>
      </c>
    </row>
    <row r="31" spans="2:11" x14ac:dyDescent="0.2">
      <c r="B31" s="14">
        <f t="shared" si="4"/>
        <v>1995</v>
      </c>
      <c r="C31" s="18">
        <v>82.92</v>
      </c>
      <c r="D31" s="10"/>
      <c r="E31" s="11">
        <f t="shared" si="1"/>
        <v>0</v>
      </c>
      <c r="F31" s="10"/>
      <c r="G31" s="11">
        <f t="shared" si="5"/>
        <v>0</v>
      </c>
      <c r="H31" s="10"/>
      <c r="I31" s="11">
        <f t="shared" si="5"/>
        <v>0</v>
      </c>
      <c r="J31" s="10"/>
      <c r="K31" s="11">
        <f t="shared" si="3"/>
        <v>0</v>
      </c>
    </row>
    <row r="32" spans="2:11" x14ac:dyDescent="0.2">
      <c r="C32" s="18"/>
      <c r="D32" s="10"/>
      <c r="E32" s="11"/>
      <c r="F32" s="10"/>
      <c r="G32" s="11"/>
      <c r="H32" s="10"/>
      <c r="I32" s="11"/>
      <c r="J32" s="10"/>
      <c r="K32" s="11"/>
    </row>
    <row r="33" spans="3:11" x14ac:dyDescent="0.2">
      <c r="C33" s="18"/>
      <c r="D33" s="10"/>
      <c r="E33" s="11"/>
      <c r="F33" s="10"/>
      <c r="G33" s="11"/>
      <c r="H33" s="10"/>
      <c r="I33" s="11"/>
      <c r="J33" s="10"/>
      <c r="K33" s="11"/>
    </row>
    <row r="34" spans="3:11" x14ac:dyDescent="0.2">
      <c r="C34" s="18"/>
      <c r="D34" s="10"/>
      <c r="E34" s="11"/>
      <c r="F34" s="10"/>
      <c r="G34" s="11"/>
      <c r="H34" s="10"/>
      <c r="I34" s="11"/>
      <c r="J34" s="10"/>
      <c r="K34" s="11"/>
    </row>
    <row r="35" spans="3:11" x14ac:dyDescent="0.2">
      <c r="C35" s="18"/>
      <c r="D35" s="10"/>
      <c r="E35" s="11"/>
      <c r="F35" s="10"/>
      <c r="G35" s="11"/>
      <c r="H35" s="10"/>
      <c r="I35" s="11"/>
      <c r="J35" s="10"/>
      <c r="K35" s="11"/>
    </row>
    <row r="36" spans="3:11" x14ac:dyDescent="0.2">
      <c r="C36" s="18"/>
      <c r="D36" s="10"/>
      <c r="E36" s="11"/>
      <c r="F36" s="10"/>
      <c r="G36" s="11"/>
      <c r="H36" s="10"/>
      <c r="I36" s="11"/>
      <c r="J36" s="10"/>
      <c r="K36" s="11"/>
    </row>
    <row r="37" spans="3:11" x14ac:dyDescent="0.2">
      <c r="C37" s="18"/>
      <c r="D37" s="10"/>
      <c r="E37" s="11"/>
      <c r="F37" s="10"/>
      <c r="G37" s="11"/>
      <c r="H37" s="10"/>
      <c r="I37" s="11"/>
      <c r="J37" s="10"/>
      <c r="K37" s="11"/>
    </row>
    <row r="38" spans="3:11" x14ac:dyDescent="0.2">
      <c r="C38" s="18"/>
      <c r="D38" s="10"/>
      <c r="E38" s="11"/>
      <c r="F38" s="10"/>
      <c r="G38" s="11"/>
      <c r="H38" s="10"/>
      <c r="I38" s="11"/>
      <c r="J38" s="10"/>
      <c r="K38" s="11"/>
    </row>
    <row r="39" spans="3:11" x14ac:dyDescent="0.2">
      <c r="C39" s="18"/>
      <c r="D39" s="10"/>
      <c r="E39" s="11"/>
      <c r="F39" s="10"/>
      <c r="G39" s="11"/>
      <c r="H39" s="10"/>
      <c r="I39" s="11"/>
      <c r="J39" s="10"/>
      <c r="K39" s="11"/>
    </row>
    <row r="40" spans="3:11" x14ac:dyDescent="0.2">
      <c r="C40" s="18"/>
      <c r="D40" s="10"/>
      <c r="E40" s="11"/>
      <c r="F40" s="10"/>
      <c r="G40" s="11"/>
      <c r="H40" s="10"/>
      <c r="I40" s="11"/>
      <c r="J40" s="10"/>
      <c r="K40" s="11"/>
    </row>
    <row r="41" spans="3:11" x14ac:dyDescent="0.2">
      <c r="C41" s="18"/>
      <c r="D41" s="10"/>
      <c r="E41" s="11"/>
      <c r="F41" s="10"/>
      <c r="G41" s="11"/>
      <c r="H41" s="10"/>
      <c r="I41" s="11"/>
      <c r="J41" s="10"/>
      <c r="K41" s="11"/>
    </row>
    <row r="42" spans="3:11" x14ac:dyDescent="0.2">
      <c r="C42" s="18"/>
      <c r="D42" s="10"/>
      <c r="E42" s="11"/>
      <c r="F42" s="10"/>
      <c r="G42" s="11"/>
      <c r="H42" s="10"/>
      <c r="I42" s="11"/>
      <c r="J42" s="10"/>
      <c r="K42" s="11"/>
    </row>
    <row r="43" spans="3:11" x14ac:dyDescent="0.2">
      <c r="C43" s="18"/>
      <c r="D43" s="10"/>
      <c r="E43" s="11"/>
      <c r="F43" s="10"/>
      <c r="G43" s="11"/>
      <c r="H43" s="10"/>
      <c r="I43" s="11"/>
      <c r="J43" s="10"/>
      <c r="K43" s="11"/>
    </row>
    <row r="44" spans="3:11" x14ac:dyDescent="0.2">
      <c r="C44" s="18"/>
      <c r="D44" s="10"/>
      <c r="E44" s="11"/>
      <c r="F44" s="10"/>
      <c r="G44" s="11"/>
      <c r="H44" s="10"/>
      <c r="I44" s="11"/>
      <c r="J44" s="10"/>
      <c r="K44" s="11"/>
    </row>
    <row r="45" spans="3:11" x14ac:dyDescent="0.2">
      <c r="C45" s="18"/>
      <c r="D45" s="10"/>
      <c r="E45" s="11"/>
      <c r="F45" s="10"/>
      <c r="G45" s="11"/>
      <c r="H45" s="10"/>
      <c r="I45" s="11"/>
      <c r="J45" s="10"/>
      <c r="K45" s="11"/>
    </row>
    <row r="46" spans="3:11" x14ac:dyDescent="0.2">
      <c r="C46" s="18"/>
      <c r="D46" s="10"/>
      <c r="E46" s="11"/>
      <c r="F46" s="10"/>
      <c r="G46" s="11"/>
      <c r="H46" s="10"/>
      <c r="I46" s="11"/>
      <c r="J46" s="10"/>
      <c r="K46" s="11"/>
    </row>
    <row r="47" spans="3:11" x14ac:dyDescent="0.2">
      <c r="C47" s="18"/>
      <c r="D47" s="10"/>
      <c r="E47" s="11"/>
      <c r="F47" s="10"/>
      <c r="G47" s="11"/>
      <c r="H47" s="10"/>
      <c r="I47" s="11"/>
      <c r="J47" s="10"/>
      <c r="K47" s="11"/>
    </row>
    <row r="48" spans="3:11" x14ac:dyDescent="0.2">
      <c r="C48" s="18"/>
      <c r="D48" s="10"/>
      <c r="E48" s="11"/>
      <c r="F48" s="10"/>
      <c r="G48" s="11"/>
      <c r="H48" s="10"/>
      <c r="I48" s="11"/>
      <c r="J48" s="10"/>
      <c r="K48" s="11"/>
    </row>
    <row r="49" spans="3:11" x14ac:dyDescent="0.2">
      <c r="C49" s="18"/>
      <c r="D49" s="10"/>
      <c r="E49" s="11"/>
      <c r="F49" s="10"/>
      <c r="G49" s="11"/>
      <c r="H49" s="10"/>
      <c r="I49" s="11"/>
      <c r="J49" s="10"/>
      <c r="K49" s="11"/>
    </row>
    <row r="50" spans="3:11" x14ac:dyDescent="0.2">
      <c r="C50" s="18"/>
      <c r="D50" s="10"/>
      <c r="E50" s="11"/>
      <c r="F50" s="10"/>
      <c r="G50" s="11"/>
      <c r="H50" s="10"/>
      <c r="I50" s="11"/>
      <c r="J50" s="10"/>
      <c r="K50" s="11"/>
    </row>
    <row r="51" spans="3:11" x14ac:dyDescent="0.2">
      <c r="C51" s="18"/>
      <c r="D51" s="10"/>
      <c r="E51" s="11"/>
      <c r="F51" s="10"/>
      <c r="G51" s="11"/>
      <c r="H51" s="10"/>
      <c r="I51" s="11"/>
      <c r="J51" s="10"/>
      <c r="K51" s="11"/>
    </row>
    <row r="52" spans="3:11" x14ac:dyDescent="0.2">
      <c r="C52" s="18"/>
      <c r="D52" s="10"/>
      <c r="E52" s="11"/>
      <c r="F52" s="10"/>
      <c r="G52" s="11"/>
      <c r="H52" s="10"/>
      <c r="I52" s="11"/>
      <c r="J52" s="10"/>
      <c r="K52" s="11"/>
    </row>
    <row r="53" spans="3:11" x14ac:dyDescent="0.2">
      <c r="C53" s="18"/>
      <c r="D53" s="10"/>
      <c r="E53" s="11"/>
      <c r="F53" s="10"/>
      <c r="G53" s="11"/>
      <c r="H53" s="10"/>
      <c r="I53" s="11"/>
      <c r="J53" s="10"/>
      <c r="K53" s="11"/>
    </row>
    <row r="54" spans="3:11" x14ac:dyDescent="0.2">
      <c r="C54" s="18"/>
      <c r="D54" s="10"/>
      <c r="E54" s="11"/>
      <c r="F54" s="10"/>
      <c r="G54" s="11"/>
      <c r="H54" s="10"/>
      <c r="I54" s="11"/>
      <c r="J54" s="10"/>
      <c r="K54" s="11"/>
    </row>
    <row r="55" spans="3:11" x14ac:dyDescent="0.2">
      <c r="C55" s="18"/>
      <c r="D55" s="10"/>
      <c r="E55" s="11"/>
      <c r="F55" s="10"/>
      <c r="G55" s="11"/>
      <c r="H55" s="10"/>
      <c r="I55" s="11"/>
      <c r="J55" s="10"/>
      <c r="K55" s="11"/>
    </row>
    <row r="56" spans="3:11" x14ac:dyDescent="0.2">
      <c r="C56" s="18"/>
      <c r="D56" s="10"/>
      <c r="E56" s="11"/>
      <c r="F56" s="10"/>
      <c r="G56" s="11"/>
      <c r="H56" s="10"/>
      <c r="I56" s="11"/>
      <c r="J56" s="10"/>
      <c r="K56" s="11"/>
    </row>
    <row r="57" spans="3:11" x14ac:dyDescent="0.2">
      <c r="C57" s="18"/>
      <c r="D57" s="10"/>
      <c r="E57" s="11"/>
      <c r="F57" s="10"/>
      <c r="G57" s="11"/>
      <c r="H57" s="10"/>
      <c r="I57" s="11"/>
      <c r="J57" s="10"/>
      <c r="K57" s="11"/>
    </row>
    <row r="58" spans="3:11" x14ac:dyDescent="0.2">
      <c r="C58" s="18"/>
      <c r="D58" s="10"/>
      <c r="E58" s="11"/>
      <c r="F58" s="10"/>
      <c r="G58" s="11"/>
      <c r="H58" s="10"/>
      <c r="I58" s="11"/>
      <c r="J58" s="10"/>
    </row>
    <row r="59" spans="3:11" x14ac:dyDescent="0.2">
      <c r="C59" s="18"/>
      <c r="D59" s="10"/>
      <c r="E59" s="11"/>
      <c r="F59" s="10"/>
      <c r="G59" s="11"/>
      <c r="H59" s="10"/>
      <c r="I59" s="11"/>
      <c r="J59" s="10"/>
    </row>
    <row r="60" spans="3:11" x14ac:dyDescent="0.2">
      <c r="C60" s="18"/>
      <c r="D60" s="10"/>
      <c r="E60" s="11"/>
      <c r="F60" s="10"/>
      <c r="G60" s="11"/>
      <c r="H60" s="10"/>
      <c r="I60" s="11"/>
      <c r="J60" s="10"/>
    </row>
    <row r="61" spans="3:11" x14ac:dyDescent="0.2">
      <c r="C61" s="18"/>
      <c r="D61" s="10"/>
      <c r="E61" s="11"/>
      <c r="F61" s="10"/>
      <c r="G61" s="11"/>
      <c r="H61" s="10"/>
      <c r="I61" s="11"/>
      <c r="J61" s="10"/>
    </row>
    <row r="62" spans="3:11" x14ac:dyDescent="0.2">
      <c r="C62" s="18"/>
      <c r="D62" s="10"/>
      <c r="E62" s="11"/>
      <c r="F62" s="10"/>
      <c r="G62" s="11"/>
      <c r="H62" s="10"/>
      <c r="I62" s="11"/>
      <c r="J62" s="10"/>
    </row>
    <row r="63" spans="3:11" x14ac:dyDescent="0.2">
      <c r="C63" s="18"/>
      <c r="D63" s="10"/>
      <c r="E63" s="11"/>
      <c r="F63" s="10"/>
      <c r="G63" s="11"/>
      <c r="H63" s="10"/>
      <c r="I63" s="11"/>
      <c r="J63" s="10"/>
    </row>
    <row r="64" spans="3:11" x14ac:dyDescent="0.2">
      <c r="C64" s="18"/>
      <c r="D64" s="10"/>
      <c r="E64" s="11"/>
      <c r="F64" s="10"/>
      <c r="G64" s="11"/>
      <c r="H64" s="10"/>
      <c r="I64" s="11"/>
      <c r="J64" s="10"/>
    </row>
    <row r="65" spans="3:10" x14ac:dyDescent="0.2">
      <c r="C65" s="18"/>
      <c r="D65" s="10"/>
      <c r="E65" s="11"/>
      <c r="F65" s="10"/>
      <c r="G65" s="11"/>
      <c r="H65" s="10"/>
      <c r="I65" s="11"/>
      <c r="J65" s="10"/>
    </row>
    <row r="66" spans="3:10" x14ac:dyDescent="0.2">
      <c r="C66" s="18"/>
      <c r="D66" s="10"/>
      <c r="E66" s="11"/>
      <c r="F66" s="10"/>
      <c r="G66" s="11"/>
      <c r="H66" s="10"/>
      <c r="I66" s="11"/>
      <c r="J66" s="16"/>
    </row>
    <row r="67" spans="3:10" x14ac:dyDescent="0.2">
      <c r="C67" s="18"/>
      <c r="D67" s="10"/>
      <c r="E67" s="11"/>
      <c r="F67" s="10"/>
      <c r="G67" s="11"/>
      <c r="H67" s="10"/>
      <c r="I67" s="11"/>
      <c r="J67" s="16"/>
    </row>
    <row r="68" spans="3:10" x14ac:dyDescent="0.2">
      <c r="C68" s="18"/>
      <c r="D68" s="10"/>
      <c r="E68" s="11"/>
      <c r="F68" s="10"/>
      <c r="G68" s="11"/>
      <c r="H68" s="10"/>
      <c r="I68" s="16"/>
      <c r="J68" s="16"/>
    </row>
    <row r="69" spans="3:10" x14ac:dyDescent="0.2">
      <c r="C69" s="18"/>
      <c r="D69" s="10"/>
      <c r="E69" s="11"/>
      <c r="F69" s="10"/>
      <c r="G69" s="11"/>
      <c r="H69" s="16"/>
      <c r="I69" s="16"/>
      <c r="J69" s="16"/>
    </row>
    <row r="70" spans="3:10" x14ac:dyDescent="0.2">
      <c r="C70" s="18"/>
      <c r="D70" s="10"/>
      <c r="E70" s="11"/>
      <c r="F70" s="10"/>
      <c r="G70" s="11"/>
      <c r="H70" s="16"/>
      <c r="I70" s="16"/>
      <c r="J70" s="16"/>
    </row>
    <row r="71" spans="3:10" x14ac:dyDescent="0.2">
      <c r="C71" s="18"/>
      <c r="D71" s="10"/>
      <c r="E71" s="11"/>
      <c r="F71" s="10"/>
      <c r="G71" s="11"/>
      <c r="H71" s="16"/>
      <c r="I71" s="16"/>
      <c r="J71" s="16"/>
    </row>
    <row r="72" spans="3:10" x14ac:dyDescent="0.2">
      <c r="C72" s="18"/>
      <c r="D72" s="10"/>
      <c r="E72" s="11"/>
      <c r="F72" s="10"/>
      <c r="G72" s="11"/>
      <c r="H72" s="16"/>
      <c r="I72" s="16"/>
      <c r="J72" s="16"/>
    </row>
    <row r="73" spans="3:10" x14ac:dyDescent="0.2">
      <c r="C73" s="18"/>
      <c r="D73" s="10"/>
      <c r="E73" s="11"/>
      <c r="F73" s="10"/>
      <c r="G73" s="11"/>
      <c r="H73" s="16"/>
      <c r="I73" s="16"/>
      <c r="J73" s="16"/>
    </row>
    <row r="74" spans="3:10" x14ac:dyDescent="0.2">
      <c r="C74" s="18"/>
      <c r="D74" s="10"/>
      <c r="E74" s="11"/>
      <c r="F74" s="10"/>
      <c r="G74" s="11"/>
      <c r="H74" s="16"/>
      <c r="I74" s="16"/>
      <c r="J74" s="16"/>
    </row>
    <row r="75" spans="3:10" x14ac:dyDescent="0.2">
      <c r="C75" s="18"/>
      <c r="D75" s="10"/>
      <c r="E75" s="11"/>
      <c r="F75" s="10"/>
      <c r="G75" s="11"/>
      <c r="H75" s="16"/>
      <c r="I75" s="16"/>
      <c r="J75" s="16"/>
    </row>
    <row r="76" spans="3:10" x14ac:dyDescent="0.2">
      <c r="C76" s="18"/>
      <c r="D76" s="10"/>
      <c r="E76" s="11"/>
      <c r="F76" s="16"/>
      <c r="G76" s="11"/>
      <c r="H76" s="16"/>
      <c r="I76" s="16"/>
      <c r="J76" s="16"/>
    </row>
    <row r="77" spans="3:10" x14ac:dyDescent="0.2">
      <c r="C77" s="18"/>
      <c r="D77" s="16"/>
      <c r="E77" s="16"/>
      <c r="F77" s="16"/>
      <c r="G77" s="11"/>
      <c r="H77" s="16"/>
      <c r="I77" s="16"/>
      <c r="J77" s="16"/>
    </row>
    <row r="78" spans="3:10" x14ac:dyDescent="0.2">
      <c r="D78" s="16"/>
      <c r="E78" s="16"/>
      <c r="F78" s="16"/>
      <c r="G78" s="11"/>
      <c r="H78" s="16"/>
      <c r="I78" s="16"/>
      <c r="J78" s="16"/>
    </row>
    <row r="79" spans="3:10" x14ac:dyDescent="0.2">
      <c r="D79" s="16"/>
      <c r="E79" s="16"/>
      <c r="F79" s="16"/>
      <c r="G79" s="11"/>
      <c r="H79" s="16"/>
      <c r="I79" s="16"/>
      <c r="J79" s="16"/>
    </row>
    <row r="80" spans="3:10" x14ac:dyDescent="0.2">
      <c r="D80" s="16"/>
      <c r="E80" s="16"/>
      <c r="F80" s="16"/>
      <c r="G80" s="16"/>
      <c r="H80" s="16"/>
      <c r="I80" s="16"/>
      <c r="J80" s="16"/>
    </row>
    <row r="81" spans="4:10" x14ac:dyDescent="0.2">
      <c r="D81" s="16"/>
      <c r="E81" s="16"/>
      <c r="F81" s="16"/>
      <c r="G81" s="16"/>
      <c r="H81" s="16"/>
      <c r="I81" s="16"/>
      <c r="J81" s="16"/>
    </row>
    <row r="82" spans="4:10" x14ac:dyDescent="0.2">
      <c r="D82" s="16"/>
      <c r="E82" s="16"/>
      <c r="F82" s="16"/>
      <c r="G82" s="16"/>
      <c r="H82" s="16"/>
      <c r="I82" s="16"/>
      <c r="J82" s="16"/>
    </row>
    <row r="83" spans="4:10" x14ac:dyDescent="0.2">
      <c r="D83" s="16"/>
      <c r="E83" s="16"/>
      <c r="F83" s="16"/>
      <c r="G83" s="16"/>
      <c r="H83" s="16"/>
      <c r="I83" s="16"/>
      <c r="J83" s="16"/>
    </row>
    <row r="84" spans="4:10" x14ac:dyDescent="0.2">
      <c r="D84" s="16"/>
      <c r="E84" s="16"/>
      <c r="F84" s="16"/>
      <c r="G84" s="16"/>
      <c r="H84" s="16"/>
      <c r="I84" s="16"/>
      <c r="J84" s="16"/>
    </row>
    <row r="85" spans="4:10" x14ac:dyDescent="0.2">
      <c r="D85" s="16"/>
      <c r="E85" s="16"/>
      <c r="F85" s="16"/>
      <c r="G85" s="16"/>
      <c r="H85" s="16"/>
      <c r="I85" s="16"/>
      <c r="J85" s="16"/>
    </row>
    <row r="86" spans="4:10" x14ac:dyDescent="0.2">
      <c r="D86" s="16"/>
      <c r="E86" s="16"/>
      <c r="F86" s="16"/>
      <c r="G86" s="16"/>
      <c r="H86" s="16"/>
      <c r="I86" s="16"/>
      <c r="J86" s="16"/>
    </row>
    <row r="87" spans="4:10" x14ac:dyDescent="0.2">
      <c r="D87" s="16"/>
      <c r="E87" s="16"/>
      <c r="F87" s="16"/>
      <c r="G87" s="16"/>
      <c r="H87" s="16"/>
      <c r="I87" s="16"/>
      <c r="J87" s="16"/>
    </row>
    <row r="88" spans="4:10" x14ac:dyDescent="0.2">
      <c r="D88" s="16"/>
      <c r="E88" s="16"/>
      <c r="F88" s="16"/>
      <c r="G88" s="16"/>
      <c r="H88" s="16"/>
      <c r="I88" s="16"/>
      <c r="J88" s="16"/>
    </row>
    <row r="89" spans="4:10" x14ac:dyDescent="0.2">
      <c r="D89" s="16"/>
      <c r="E89" s="16"/>
      <c r="F89" s="16"/>
      <c r="G89" s="16"/>
      <c r="H89" s="16"/>
      <c r="I89" s="16"/>
      <c r="J89" s="16"/>
    </row>
    <row r="90" spans="4:10" x14ac:dyDescent="0.2">
      <c r="D90" s="16"/>
      <c r="E90" s="16"/>
      <c r="F90" s="16"/>
      <c r="G90" s="16"/>
      <c r="H90" s="16"/>
      <c r="I90" s="16"/>
      <c r="J90" s="16"/>
    </row>
    <row r="91" spans="4:10" x14ac:dyDescent="0.2">
      <c r="D91" s="16"/>
      <c r="E91" s="16"/>
      <c r="F91" s="16"/>
      <c r="G91" s="16"/>
      <c r="H91" s="16"/>
      <c r="I91" s="16"/>
      <c r="J91" s="16"/>
    </row>
    <row r="92" spans="4:10" x14ac:dyDescent="0.2">
      <c r="D92" s="16"/>
      <c r="E92" s="16"/>
      <c r="F92" s="16"/>
      <c r="G92" s="16"/>
      <c r="H92" s="16"/>
      <c r="I92" s="16"/>
      <c r="J92" s="16"/>
    </row>
    <row r="93" spans="4:10" x14ac:dyDescent="0.2">
      <c r="D93" s="16"/>
      <c r="E93" s="16"/>
      <c r="F93" s="16"/>
      <c r="G93" s="16"/>
      <c r="H93" s="16"/>
      <c r="I93" s="16"/>
      <c r="J9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S&amp;P</vt:lpstr>
      <vt:lpstr>Nikkei</vt:lpstr>
      <vt:lpstr>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2016-09-05T17:07:03Z</dcterms:created>
  <dcterms:modified xsi:type="dcterms:W3CDTF">2016-09-05T20:14:10Z</dcterms:modified>
</cp:coreProperties>
</file>