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00" windowHeight="12225" activeTab="2"/>
  </bookViews>
  <sheets>
    <sheet name="Main" sheetId="1" r:id="rId1"/>
    <sheet name="Gazyva" sheetId="3" r:id="rId2"/>
    <sheet name="Mode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2" l="1"/>
  <c r="AG32" i="2"/>
  <c r="AH32" i="2"/>
  <c r="AH43" i="2" s="1"/>
  <c r="AH4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L5" i="1"/>
  <c r="L4" i="1"/>
  <c r="L7" i="1" s="1"/>
</calcChain>
</file>

<file path=xl/sharedStrings.xml><?xml version="1.0" encoding="utf-8"?>
<sst xmlns="http://schemas.openxmlformats.org/spreadsheetml/2006/main" count="183" uniqueCount="153">
  <si>
    <t>Price CHF</t>
  </si>
  <si>
    <t>Shares</t>
  </si>
  <si>
    <t>MC CHF</t>
  </si>
  <si>
    <t>Cash CHF</t>
  </si>
  <si>
    <t>Debt CHF</t>
  </si>
  <si>
    <t>EV CHF</t>
  </si>
  <si>
    <t>Brand</t>
  </si>
  <si>
    <t>Generic</t>
  </si>
  <si>
    <t>Rituxan/Mabthera</t>
  </si>
  <si>
    <t>Herceptin</t>
  </si>
  <si>
    <t>Avastin</t>
  </si>
  <si>
    <t>Q415</t>
  </si>
  <si>
    <t>Main</t>
  </si>
  <si>
    <t>Rituxan</t>
  </si>
  <si>
    <t>1H14</t>
  </si>
  <si>
    <t>2H14</t>
  </si>
  <si>
    <t>1H15</t>
  </si>
  <si>
    <t>2H15</t>
  </si>
  <si>
    <t>1H16</t>
  </si>
  <si>
    <t>2H16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</si>
  <si>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</si>
  <si>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</si>
  <si>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</si>
  <si>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</si>
  <si>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</si>
  <si>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</si>
  <si>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</si>
  <si>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</si>
  <si>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</si>
  <si>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</si>
  <si>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</si>
  <si>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Perjeta</t>
  </si>
  <si>
    <t>Tarceva</t>
  </si>
  <si>
    <t>Kadcyla</t>
  </si>
  <si>
    <t>Xeloda</t>
  </si>
  <si>
    <t>Zelboraf</t>
  </si>
  <si>
    <t>Actemra</t>
  </si>
  <si>
    <t>Xolair</t>
  </si>
  <si>
    <t>Cellcept</t>
  </si>
  <si>
    <t>Lucentis</t>
  </si>
  <si>
    <t>Rocephin</t>
  </si>
  <si>
    <t>Valcyte</t>
  </si>
  <si>
    <t>Pegasys</t>
  </si>
  <si>
    <t>Tamiflu</t>
  </si>
  <si>
    <t>Esbriet</t>
  </si>
  <si>
    <t>Pulmozyme</t>
  </si>
  <si>
    <t>Revenue</t>
  </si>
  <si>
    <t>Oncology Other</t>
  </si>
  <si>
    <t>Immunology Other</t>
  </si>
  <si>
    <t>Infectious Other</t>
  </si>
  <si>
    <t>Neuro Other</t>
  </si>
  <si>
    <t>Other Other</t>
  </si>
  <si>
    <t>Nutropin</t>
  </si>
  <si>
    <t>NeoRecormon</t>
  </si>
  <si>
    <t>Mircera</t>
  </si>
  <si>
    <t>Activase</t>
  </si>
  <si>
    <t>Madopar</t>
  </si>
  <si>
    <t>Diagnostics</t>
  </si>
  <si>
    <t>Revenue Growth</t>
  </si>
  <si>
    <t>Gazyva/Gazyvaro</t>
  </si>
  <si>
    <t>Tecentriq</t>
  </si>
  <si>
    <t>atezolizumab</t>
  </si>
  <si>
    <t>Urothelial Carcinoma</t>
  </si>
  <si>
    <t>Approved</t>
  </si>
  <si>
    <t>MOA</t>
  </si>
  <si>
    <t>PD-L1 mab</t>
  </si>
  <si>
    <t>CD20 mab</t>
  </si>
  <si>
    <t>VEGF mab</t>
  </si>
  <si>
    <t>HER2 mab</t>
  </si>
  <si>
    <t>rituximab</t>
  </si>
  <si>
    <t>Alecensa</t>
  </si>
  <si>
    <t>alectinib</t>
  </si>
  <si>
    <t>bevacizumab</t>
  </si>
  <si>
    <t>mCRC, mNSCLC</t>
  </si>
  <si>
    <t>FL, CLL</t>
  </si>
  <si>
    <t>HER2+ mBC</t>
  </si>
  <si>
    <t>obinutuzumab</t>
  </si>
  <si>
    <t>Ocrevus</t>
  </si>
  <si>
    <t>ocrelizumab</t>
  </si>
  <si>
    <t>Phase</t>
  </si>
  <si>
    <t>III</t>
  </si>
  <si>
    <t>Venclexta</t>
  </si>
  <si>
    <t>venetoclax</t>
  </si>
  <si>
    <t>CLL</t>
  </si>
  <si>
    <t>lebrikizumab</t>
  </si>
  <si>
    <t>Asthma</t>
  </si>
  <si>
    <t>IL-13 mab</t>
  </si>
  <si>
    <t>RRMS, PPMS</t>
  </si>
  <si>
    <t>Brand Name</t>
  </si>
  <si>
    <t>Generic Name</t>
  </si>
  <si>
    <t>Clinical Trials</t>
  </si>
  <si>
    <t>Phase III "GALLIUM" n-1401 Follicular Lymphoma NCT01332968</t>
  </si>
  <si>
    <t>Mechanism</t>
  </si>
  <si>
    <t>Indication</t>
  </si>
  <si>
    <t>CLL, FL</t>
  </si>
  <si>
    <t>Economics</t>
  </si>
  <si>
    <t>BIIB?</t>
  </si>
  <si>
    <t>ABBV</t>
  </si>
  <si>
    <t>vemurafenib</t>
  </si>
  <si>
    <t>erlotinib</t>
  </si>
  <si>
    <t>pertuzumab</t>
  </si>
  <si>
    <t>trastuzumab</t>
  </si>
  <si>
    <t>Astellas</t>
  </si>
  <si>
    <t>IMGN</t>
  </si>
  <si>
    <t>Daiichi?</t>
  </si>
  <si>
    <t>Gazyva, fka RG7159</t>
  </si>
  <si>
    <t>taselisib</t>
  </si>
  <si>
    <t>RG7604</t>
  </si>
  <si>
    <t>HER2 BC</t>
  </si>
  <si>
    <t>PI3K</t>
  </si>
  <si>
    <t>tocilizumab</t>
  </si>
  <si>
    <t>RG3637</t>
  </si>
  <si>
    <t>RG7413</t>
  </si>
  <si>
    <t>etrolizumab</t>
  </si>
  <si>
    <t>alpha4beta7 mab</t>
  </si>
  <si>
    <t>Crohn's, UC</t>
  </si>
  <si>
    <t>RG1450</t>
  </si>
  <si>
    <t>Alzheimer's</t>
  </si>
  <si>
    <t>gantenerumab</t>
  </si>
  <si>
    <t>amyloid-beta mab</t>
  </si>
  <si>
    <t>RG7412</t>
  </si>
  <si>
    <t>crenezumab</t>
  </si>
  <si>
    <t>RG7221</t>
  </si>
  <si>
    <t>vanucizumab</t>
  </si>
  <si>
    <t>Ang2/VEGF mab</t>
  </si>
  <si>
    <t>II</t>
  </si>
  <si>
    <t>mCRC</t>
  </si>
  <si>
    <t>Cotellic</t>
  </si>
  <si>
    <t>cobimetinib</t>
  </si>
  <si>
    <t>MEK</t>
  </si>
  <si>
    <t>EXEL</t>
  </si>
  <si>
    <t>RG6152</t>
  </si>
  <si>
    <t>Influenza</t>
  </si>
  <si>
    <t>endonuclease</t>
  </si>
  <si>
    <t>RG7314</t>
  </si>
  <si>
    <t>Autism</t>
  </si>
  <si>
    <t>V1A antagonist</t>
  </si>
  <si>
    <t>Erivedge</t>
  </si>
  <si>
    <t>vismodegib</t>
  </si>
  <si>
    <t>Hedgehog</t>
  </si>
  <si>
    <t>RG7203</t>
  </si>
  <si>
    <t>PDE10</t>
  </si>
  <si>
    <t>I</t>
  </si>
  <si>
    <t>Schizophrenia</t>
  </si>
  <si>
    <t>RG7906</t>
  </si>
  <si>
    <t>Psychiatric</t>
  </si>
  <si>
    <t>RG7916</t>
  </si>
  <si>
    <t>SMA</t>
  </si>
  <si>
    <t>PTCT</t>
  </si>
  <si>
    <t>RG7935</t>
  </si>
  <si>
    <t>Parkinson's</t>
  </si>
  <si>
    <t>alpha-synuclein mab</t>
  </si>
  <si>
    <t>PRTA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</si>
</sst>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/>
    <xf numFmtId="9" fontId="0" fillId="0" borderId="0" xfId="0" applyNumberFormat="1" applyBorder="1" applyAlignment="1">
      <alignment horizont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0</xdr:row>
      <xdr:rowOff>38100</xdr:rowOff>
    </xdr:from>
    <xdr:to>
      <xdr:col>34</xdr:col>
      <xdr:colOff>38100</xdr:colOff>
      <xdr:row>64</xdr:row>
      <xdr:rowOff>9525</xdr:rowOff>
    </xdr:to>
    <xdr:cxnSp macro="">
      <xdr:nvCxnSpPr>
        <xdr:cNvPr id="3" name="Straight Connector 2"/>
        <xdr:cNvCxnSpPr/>
      </xdr:nvCxnSpPr>
      <xdr:spPr>
        <a:xfrm>
          <a:off x="20964525" y="38100"/>
          <a:ext cx="0" cy="10334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workbookViewId="0">
      <selection activeCell="L5" sqref="L5"/>
    </sheetView>
  </sheetViews>
  <sheetFormatPr defaultRowHeight="12.75" x14ac:dyDescent="0.2"/>
  <cols>
    <col min="1" max="1" width="5.7109375" customWidth="1"/>
    <col min="2" max="2" width="15.7109375" bestFit="1" customWidth="1"/>
    <col min="3" max="3" width="14.28515625" customWidth="1"/>
    <col min="4" max="4" width="18.42578125" bestFit="1" customWidth="1"/>
    <col min="5" max="5" width="10.140625" bestFit="1" customWidth="1"/>
    <col min="6" max="6" width="18.28515625" bestFit="1" customWidth="1"/>
    <col min="7" max="7" width="10.28515625" bestFit="1" customWidth="1"/>
    <col min="11" max="11" width="11.28515625" customWidth="1"/>
  </cols>
  <sheetData>
    <row r="2" spans="2:13" x14ac:dyDescent="0.2">
      <c r="B2" s="4" t="s">
        <v>6</v>
      </c>
      <c r="C2" s="12" t="s">
        <v>7</v>
      </c>
      <c r="D2" s="12"/>
      <c r="E2" s="12" t="s">
        <v>63</v>
      </c>
      <c r="F2" s="12" t="s">
        <v>64</v>
      </c>
      <c r="G2" s="12" t="s">
        <v>95</v>
      </c>
      <c r="H2" s="13"/>
      <c r="K2" t="s">
        <v>0</v>
      </c>
      <c r="L2" s="1">
        <v>234</v>
      </c>
    </row>
    <row r="3" spans="2:13" x14ac:dyDescent="0.2">
      <c r="B3" s="2" t="s">
        <v>8</v>
      </c>
      <c r="C3" s="14" t="s">
        <v>69</v>
      </c>
      <c r="D3" s="14" t="s">
        <v>74</v>
      </c>
      <c r="E3" s="16">
        <v>35760</v>
      </c>
      <c r="F3" s="14" t="s">
        <v>66</v>
      </c>
      <c r="G3" s="14" t="s">
        <v>96</v>
      </c>
      <c r="H3" s="15"/>
      <c r="K3" t="s">
        <v>1</v>
      </c>
      <c r="L3" s="5">
        <v>852.20653900000002</v>
      </c>
      <c r="M3" s="6" t="s">
        <v>28</v>
      </c>
    </row>
    <row r="4" spans="2:13" x14ac:dyDescent="0.2">
      <c r="B4" s="2" t="s">
        <v>9</v>
      </c>
      <c r="C4" s="14" t="s">
        <v>101</v>
      </c>
      <c r="D4" s="14" t="s">
        <v>75</v>
      </c>
      <c r="E4" s="16">
        <v>36063</v>
      </c>
      <c r="F4" s="14" t="s">
        <v>68</v>
      </c>
      <c r="G4" s="21">
        <v>1</v>
      </c>
      <c r="H4" s="15"/>
      <c r="K4" t="s">
        <v>2</v>
      </c>
      <c r="L4" s="5">
        <f>+L3*L2</f>
        <v>199416.33012600002</v>
      </c>
      <c r="M4" s="6"/>
    </row>
    <row r="5" spans="2:13" x14ac:dyDescent="0.2">
      <c r="B5" s="2" t="s">
        <v>10</v>
      </c>
      <c r="C5" s="14" t="s">
        <v>72</v>
      </c>
      <c r="D5" s="14" t="s">
        <v>73</v>
      </c>
      <c r="E5" s="14"/>
      <c r="F5" s="14" t="s">
        <v>67</v>
      </c>
      <c r="G5" s="21">
        <v>1</v>
      </c>
      <c r="H5" s="15"/>
      <c r="K5" t="s">
        <v>3</v>
      </c>
      <c r="L5" s="5">
        <f>3731+5440</f>
        <v>9171</v>
      </c>
      <c r="M5" s="6" t="s">
        <v>28</v>
      </c>
    </row>
    <row r="6" spans="2:13" x14ac:dyDescent="0.2">
      <c r="B6" s="2" t="s">
        <v>31</v>
      </c>
      <c r="C6" s="14" t="s">
        <v>100</v>
      </c>
      <c r="D6" s="14"/>
      <c r="E6" s="14"/>
      <c r="F6" s="14"/>
      <c r="G6" s="21">
        <v>1</v>
      </c>
      <c r="H6" s="15"/>
      <c r="K6" t="s">
        <v>4</v>
      </c>
      <c r="L6" s="5">
        <v>23251</v>
      </c>
      <c r="M6" s="6" t="s">
        <v>28</v>
      </c>
    </row>
    <row r="7" spans="2:13" x14ac:dyDescent="0.2">
      <c r="B7" s="2" t="s">
        <v>32</v>
      </c>
      <c r="C7" s="14" t="s">
        <v>99</v>
      </c>
      <c r="D7" s="14"/>
      <c r="E7" s="14"/>
      <c r="F7" s="14"/>
      <c r="G7" s="14" t="s">
        <v>102</v>
      </c>
      <c r="H7" s="15"/>
      <c r="K7" t="s">
        <v>5</v>
      </c>
      <c r="L7" s="5">
        <f>+L4-L5+L6</f>
        <v>213496.33012600002</v>
      </c>
    </row>
    <row r="8" spans="2:13" x14ac:dyDescent="0.2">
      <c r="B8" s="2" t="s">
        <v>33</v>
      </c>
      <c r="C8" s="14"/>
      <c r="D8" s="14"/>
      <c r="E8" s="14"/>
      <c r="F8" s="14"/>
      <c r="G8" s="14" t="s">
        <v>103</v>
      </c>
      <c r="H8" s="15"/>
    </row>
    <row r="9" spans="2:13" x14ac:dyDescent="0.2">
      <c r="B9" s="2" t="s">
        <v>34</v>
      </c>
      <c r="C9" s="14"/>
      <c r="D9" s="14"/>
      <c r="E9" s="14"/>
      <c r="F9" s="14"/>
      <c r="G9" s="21">
        <v>1</v>
      </c>
      <c r="H9" s="15"/>
    </row>
    <row r="10" spans="2:13" x14ac:dyDescent="0.2">
      <c r="B10" s="2" t="s">
        <v>35</v>
      </c>
      <c r="C10" s="14" t="s">
        <v>98</v>
      </c>
      <c r="D10" s="14"/>
      <c r="E10" s="16">
        <v>40772</v>
      </c>
      <c r="F10" s="14"/>
      <c r="G10" s="14" t="s">
        <v>104</v>
      </c>
      <c r="H10" s="15"/>
    </row>
    <row r="11" spans="2:13" x14ac:dyDescent="0.2">
      <c r="B11" s="22" t="s">
        <v>59</v>
      </c>
      <c r="C11" s="14" t="s">
        <v>76</v>
      </c>
      <c r="D11" s="14" t="s">
        <v>74</v>
      </c>
      <c r="E11" s="16">
        <v>41579</v>
      </c>
      <c r="F11" s="14" t="s">
        <v>66</v>
      </c>
      <c r="G11" s="14" t="s">
        <v>96</v>
      </c>
      <c r="H11" s="15"/>
    </row>
    <row r="12" spans="2:13" x14ac:dyDescent="0.2">
      <c r="B12" s="2" t="s">
        <v>60</v>
      </c>
      <c r="C12" s="14" t="s">
        <v>61</v>
      </c>
      <c r="D12" s="14" t="s">
        <v>62</v>
      </c>
      <c r="E12" s="16">
        <v>42509</v>
      </c>
      <c r="F12" s="17" t="s">
        <v>65</v>
      </c>
      <c r="G12" s="21">
        <v>1</v>
      </c>
      <c r="H12" s="15"/>
    </row>
    <row r="13" spans="2:13" x14ac:dyDescent="0.2">
      <c r="B13" s="2" t="s">
        <v>70</v>
      </c>
      <c r="C13" s="14" t="s">
        <v>71</v>
      </c>
      <c r="D13" s="14"/>
      <c r="E13" s="16">
        <v>42309</v>
      </c>
      <c r="F13" s="14"/>
      <c r="G13" s="21">
        <v>1</v>
      </c>
      <c r="H13" s="15"/>
    </row>
    <row r="14" spans="2:13" x14ac:dyDescent="0.2">
      <c r="B14" s="2" t="s">
        <v>81</v>
      </c>
      <c r="C14" s="14" t="s">
        <v>82</v>
      </c>
      <c r="D14" s="14" t="s">
        <v>83</v>
      </c>
      <c r="E14" s="16">
        <v>42471</v>
      </c>
      <c r="F14" s="14"/>
      <c r="G14" s="14" t="s">
        <v>97</v>
      </c>
      <c r="H14" s="15"/>
    </row>
    <row r="15" spans="2:13" x14ac:dyDescent="0.2">
      <c r="B15" s="2" t="s">
        <v>36</v>
      </c>
      <c r="C15" s="14" t="s">
        <v>110</v>
      </c>
      <c r="D15" s="14"/>
      <c r="E15" s="14"/>
      <c r="F15" s="14"/>
      <c r="G15" s="14"/>
      <c r="H15" s="15"/>
    </row>
    <row r="16" spans="2:13" x14ac:dyDescent="0.2">
      <c r="B16" s="2" t="s">
        <v>127</v>
      </c>
      <c r="C16" s="14" t="s">
        <v>128</v>
      </c>
      <c r="D16" s="14"/>
      <c r="E16" s="16">
        <v>42318</v>
      </c>
      <c r="F16" s="14" t="s">
        <v>129</v>
      </c>
      <c r="G16" s="14" t="s">
        <v>130</v>
      </c>
      <c r="H16" s="15"/>
    </row>
    <row r="17" spans="2:8" x14ac:dyDescent="0.2">
      <c r="B17" s="2" t="s">
        <v>137</v>
      </c>
      <c r="C17" s="14" t="s">
        <v>138</v>
      </c>
      <c r="D17" s="14"/>
      <c r="E17" s="14"/>
      <c r="F17" s="14" t="s">
        <v>139</v>
      </c>
      <c r="G17" s="14"/>
      <c r="H17" s="15"/>
    </row>
    <row r="18" spans="2:8" x14ac:dyDescent="0.2">
      <c r="B18" s="4"/>
      <c r="C18" s="12"/>
      <c r="D18" s="12"/>
      <c r="E18" s="12" t="s">
        <v>79</v>
      </c>
      <c r="F18" s="12"/>
      <c r="G18" s="12"/>
      <c r="H18" s="13"/>
    </row>
    <row r="19" spans="2:8" x14ac:dyDescent="0.2">
      <c r="B19" s="2" t="s">
        <v>77</v>
      </c>
      <c r="C19" s="14" t="s">
        <v>78</v>
      </c>
      <c r="D19" s="14" t="s">
        <v>87</v>
      </c>
      <c r="E19" s="14" t="s">
        <v>80</v>
      </c>
      <c r="F19" s="14" t="s">
        <v>66</v>
      </c>
      <c r="G19" s="14"/>
      <c r="H19" s="15"/>
    </row>
    <row r="20" spans="2:8" x14ac:dyDescent="0.2">
      <c r="B20" s="2" t="s">
        <v>111</v>
      </c>
      <c r="C20" s="14" t="s">
        <v>84</v>
      </c>
      <c r="D20" s="14" t="s">
        <v>85</v>
      </c>
      <c r="E20" s="14" t="s">
        <v>80</v>
      </c>
      <c r="F20" s="14" t="s">
        <v>86</v>
      </c>
      <c r="G20" s="14"/>
      <c r="H20" s="15"/>
    </row>
    <row r="21" spans="2:8" x14ac:dyDescent="0.2">
      <c r="B21" s="2" t="s">
        <v>107</v>
      </c>
      <c r="C21" s="14" t="s">
        <v>106</v>
      </c>
      <c r="D21" s="14" t="s">
        <v>108</v>
      </c>
      <c r="E21" s="14" t="s">
        <v>80</v>
      </c>
      <c r="F21" s="14" t="s">
        <v>109</v>
      </c>
      <c r="G21" s="14"/>
      <c r="H21" s="15"/>
    </row>
    <row r="22" spans="2:8" x14ac:dyDescent="0.2">
      <c r="B22" s="2" t="s">
        <v>112</v>
      </c>
      <c r="C22" s="14" t="s">
        <v>113</v>
      </c>
      <c r="D22" s="14" t="s">
        <v>115</v>
      </c>
      <c r="E22" s="14" t="s">
        <v>80</v>
      </c>
      <c r="F22" s="14" t="s">
        <v>114</v>
      </c>
      <c r="G22" s="14"/>
      <c r="H22" s="15"/>
    </row>
    <row r="23" spans="2:8" x14ac:dyDescent="0.2">
      <c r="B23" s="2" t="s">
        <v>116</v>
      </c>
      <c r="C23" s="14" t="s">
        <v>118</v>
      </c>
      <c r="D23" s="14" t="s">
        <v>117</v>
      </c>
      <c r="E23" s="14" t="s">
        <v>80</v>
      </c>
      <c r="F23" s="14" t="s">
        <v>119</v>
      </c>
      <c r="G23" s="14"/>
      <c r="H23" s="15"/>
    </row>
    <row r="24" spans="2:8" x14ac:dyDescent="0.2">
      <c r="B24" s="2" t="s">
        <v>120</v>
      </c>
      <c r="C24" s="14" t="s">
        <v>121</v>
      </c>
      <c r="D24" s="14" t="s">
        <v>117</v>
      </c>
      <c r="E24" s="14" t="s">
        <v>80</v>
      </c>
      <c r="F24" s="14" t="s">
        <v>119</v>
      </c>
      <c r="G24" s="14"/>
      <c r="H24" s="15"/>
    </row>
    <row r="25" spans="2:8" x14ac:dyDescent="0.2">
      <c r="B25" s="2" t="s">
        <v>122</v>
      </c>
      <c r="C25" s="14" t="s">
        <v>123</v>
      </c>
      <c r="D25" s="14" t="s">
        <v>126</v>
      </c>
      <c r="E25" s="14" t="s">
        <v>125</v>
      </c>
      <c r="F25" s="14" t="s">
        <v>124</v>
      </c>
      <c r="G25" s="14"/>
      <c r="H25" s="15"/>
    </row>
    <row r="26" spans="2:8" x14ac:dyDescent="0.2">
      <c r="B26" s="2" t="s">
        <v>131</v>
      </c>
      <c r="C26" s="14"/>
      <c r="D26" s="14" t="s">
        <v>132</v>
      </c>
      <c r="E26" s="14" t="s">
        <v>125</v>
      </c>
      <c r="F26" s="14" t="s">
        <v>133</v>
      </c>
      <c r="G26" s="14"/>
      <c r="H26" s="15"/>
    </row>
    <row r="27" spans="2:8" x14ac:dyDescent="0.2">
      <c r="B27" s="2" t="s">
        <v>134</v>
      </c>
      <c r="C27" s="14"/>
      <c r="D27" s="14" t="s">
        <v>135</v>
      </c>
      <c r="E27" s="14" t="s">
        <v>125</v>
      </c>
      <c r="F27" s="14" t="s">
        <v>136</v>
      </c>
      <c r="G27" s="14"/>
      <c r="H27" s="15"/>
    </row>
    <row r="28" spans="2:8" x14ac:dyDescent="0.2">
      <c r="B28" s="2" t="s">
        <v>140</v>
      </c>
      <c r="C28" s="14"/>
      <c r="D28" s="14" t="s">
        <v>143</v>
      </c>
      <c r="E28" s="14" t="s">
        <v>142</v>
      </c>
      <c r="F28" s="14" t="s">
        <v>141</v>
      </c>
      <c r="G28" s="14"/>
      <c r="H28" s="15"/>
    </row>
    <row r="29" spans="2:8" x14ac:dyDescent="0.2">
      <c r="B29" s="2" t="s">
        <v>144</v>
      </c>
      <c r="C29" s="14"/>
      <c r="D29" s="14" t="s">
        <v>145</v>
      </c>
      <c r="E29" s="14" t="s">
        <v>142</v>
      </c>
      <c r="F29" s="14"/>
      <c r="G29" s="14"/>
      <c r="H29" s="15"/>
    </row>
    <row r="30" spans="2:8" x14ac:dyDescent="0.2">
      <c r="B30" s="2" t="s">
        <v>146</v>
      </c>
      <c r="C30" s="14"/>
      <c r="D30" s="14" t="s">
        <v>147</v>
      </c>
      <c r="E30" s="14" t="s">
        <v>142</v>
      </c>
      <c r="F30" s="14"/>
      <c r="G30" s="14" t="s">
        <v>148</v>
      </c>
      <c r="H30" s="15"/>
    </row>
    <row r="31" spans="2:8" x14ac:dyDescent="0.2">
      <c r="B31" s="3" t="s">
        <v>149</v>
      </c>
      <c r="C31" s="18"/>
      <c r="D31" s="18" t="s">
        <v>150</v>
      </c>
      <c r="E31" s="18" t="s">
        <v>142</v>
      </c>
      <c r="F31" s="18" t="s">
        <v>151</v>
      </c>
      <c r="G31" s="18" t="s">
        <v>152</v>
      </c>
      <c r="H31" s="19"/>
    </row>
  </sheetData>
  <hyperlinks>
    <hyperlink ref="B11" location="Gazyva!A1" display="Gazyva/Gazyvaro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 x14ac:dyDescent="0.2"/>
  <cols>
    <col min="1" max="1" width="5" bestFit="1" customWidth="1"/>
    <col min="2" max="2" width="13.7109375" customWidth="1"/>
    <col min="3" max="3" width="13.28515625" customWidth="1"/>
  </cols>
  <sheetData>
    <row r="1" spans="1:3" x14ac:dyDescent="0.2">
      <c r="A1" s="10" t="s">
        <v>12</v>
      </c>
    </row>
    <row r="2" spans="1:3" x14ac:dyDescent="0.2">
      <c r="B2" t="s">
        <v>88</v>
      </c>
      <c r="C2" t="s">
        <v>105</v>
      </c>
    </row>
    <row r="3" spans="1:3" x14ac:dyDescent="0.2">
      <c r="B3" t="s">
        <v>89</v>
      </c>
      <c r="C3" t="s">
        <v>76</v>
      </c>
    </row>
    <row r="4" spans="1:3" x14ac:dyDescent="0.2">
      <c r="B4" t="s">
        <v>92</v>
      </c>
      <c r="C4" t="s">
        <v>66</v>
      </c>
    </row>
    <row r="5" spans="1:3" x14ac:dyDescent="0.2">
      <c r="B5" t="s">
        <v>93</v>
      </c>
      <c r="C5" t="s">
        <v>94</v>
      </c>
    </row>
    <row r="6" spans="1:3" x14ac:dyDescent="0.2">
      <c r="B6" t="s">
        <v>90</v>
      </c>
    </row>
    <row r="7" spans="1:3" x14ac:dyDescent="0.2">
      <c r="C7" s="20" t="s">
        <v>91</v>
      </c>
    </row>
  </sheetData>
  <hyperlinks>
    <hyperlink ref="A1" location="Main!A1" display="Main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N4" sqref="N4"/>
    </sheetView>
  </sheetViews>
  <sheetFormatPr defaultRowHeight="12.75" x14ac:dyDescent="0.2"/>
  <cols>
    <col min="1" max="1" width="5" bestFit="1" customWidth="1"/>
    <col min="2" max="2" width="16.28515625" bestFit="1" customWidth="1"/>
    <col min="3" max="55" width="9.140625" style="6"/>
  </cols>
  <sheetData>
    <row r="1" spans="1:80" x14ac:dyDescent="0.2">
      <c r="A1" s="10" t="s">
        <v>12</v>
      </c>
    </row>
    <row r="2" spans="1:80" x14ac:dyDescent="0.2"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11</v>
      </c>
      <c r="R2" s="6" t="s">
        <v>27</v>
      </c>
      <c r="S2" s="6" t="s">
        <v>28</v>
      </c>
      <c r="T2" s="6" t="s">
        <v>29</v>
      </c>
      <c r="U2" s="6" t="s">
        <v>30</v>
      </c>
      <c r="X2" s="6">
        <v>2005</v>
      </c>
      <c r="Y2" s="6">
        <f>+X2+1</f>
        <v>2006</v>
      </c>
      <c r="Z2" s="6">
        <f t="shared" ref="Z2:CB2" si="0">+Y2+1</f>
        <v>2007</v>
      </c>
      <c r="AA2" s="6">
        <f t="shared" si="0"/>
        <v>2008</v>
      </c>
      <c r="AB2" s="6">
        <f t="shared" si="0"/>
        <v>2009</v>
      </c>
      <c r="AC2" s="6">
        <f t="shared" si="0"/>
        <v>2010</v>
      </c>
      <c r="AD2" s="6">
        <f t="shared" si="0"/>
        <v>2011</v>
      </c>
      <c r="AE2" s="6">
        <f t="shared" si="0"/>
        <v>2012</v>
      </c>
      <c r="AF2" s="6">
        <f t="shared" si="0"/>
        <v>2013</v>
      </c>
      <c r="AG2" s="6">
        <f t="shared" si="0"/>
        <v>2014</v>
      </c>
      <c r="AH2" s="6">
        <f t="shared" si="0"/>
        <v>2015</v>
      </c>
      <c r="AI2" s="6">
        <f t="shared" si="0"/>
        <v>2016</v>
      </c>
      <c r="AJ2" s="6">
        <f t="shared" si="0"/>
        <v>2017</v>
      </c>
      <c r="AK2" s="6">
        <f t="shared" si="0"/>
        <v>2018</v>
      </c>
      <c r="AL2" s="6">
        <f t="shared" si="0"/>
        <v>2019</v>
      </c>
      <c r="AM2" s="6">
        <f t="shared" si="0"/>
        <v>2020</v>
      </c>
      <c r="AN2" s="6">
        <f t="shared" si="0"/>
        <v>2021</v>
      </c>
      <c r="AO2" s="6">
        <f t="shared" si="0"/>
        <v>2022</v>
      </c>
      <c r="AP2" s="6">
        <f t="shared" si="0"/>
        <v>2023</v>
      </c>
      <c r="AQ2" s="6">
        <f t="shared" si="0"/>
        <v>2024</v>
      </c>
      <c r="AR2" s="6">
        <f t="shared" si="0"/>
        <v>2025</v>
      </c>
      <c r="AS2" s="6">
        <f t="shared" si="0"/>
        <v>2026</v>
      </c>
      <c r="AT2" s="6">
        <f t="shared" si="0"/>
        <v>2027</v>
      </c>
      <c r="AU2" s="6">
        <f t="shared" si="0"/>
        <v>2028</v>
      </c>
      <c r="AV2" s="6">
        <f t="shared" si="0"/>
        <v>2029</v>
      </c>
      <c r="AW2" s="6">
        <f t="shared" si="0"/>
        <v>2030</v>
      </c>
      <c r="AX2" s="6">
        <f t="shared" si="0"/>
        <v>2031</v>
      </c>
      <c r="AY2" s="6">
        <f t="shared" si="0"/>
        <v>2032</v>
      </c>
      <c r="AZ2" s="6">
        <f t="shared" si="0"/>
        <v>2033</v>
      </c>
      <c r="BA2" s="6">
        <f t="shared" si="0"/>
        <v>2034</v>
      </c>
      <c r="BB2" s="6">
        <f t="shared" si="0"/>
        <v>2035</v>
      </c>
      <c r="BC2" s="6">
        <f t="shared" si="0"/>
        <v>2036</v>
      </c>
      <c r="BD2">
        <f t="shared" si="0"/>
        <v>2037</v>
      </c>
      <c r="BE2">
        <f t="shared" si="0"/>
        <v>2038</v>
      </c>
      <c r="BF2">
        <f t="shared" si="0"/>
        <v>2039</v>
      </c>
      <c r="BG2">
        <f t="shared" si="0"/>
        <v>2040</v>
      </c>
      <c r="BH2">
        <f t="shared" si="0"/>
        <v>2041</v>
      </c>
      <c r="BI2">
        <f t="shared" si="0"/>
        <v>2042</v>
      </c>
      <c r="BJ2">
        <f t="shared" si="0"/>
        <v>2043</v>
      </c>
      <c r="BK2">
        <f t="shared" si="0"/>
        <v>2044</v>
      </c>
      <c r="BL2">
        <f t="shared" si="0"/>
        <v>2045</v>
      </c>
      <c r="BM2">
        <f t="shared" si="0"/>
        <v>2046</v>
      </c>
      <c r="BN2">
        <f t="shared" si="0"/>
        <v>2047</v>
      </c>
      <c r="BO2">
        <f t="shared" si="0"/>
        <v>2048</v>
      </c>
      <c r="BP2">
        <f t="shared" si="0"/>
        <v>2049</v>
      </c>
      <c r="BQ2">
        <f t="shared" si="0"/>
        <v>2050</v>
      </c>
      <c r="BR2">
        <f t="shared" si="0"/>
        <v>2051</v>
      </c>
      <c r="BS2">
        <f t="shared" si="0"/>
        <v>2052</v>
      </c>
      <c r="BT2">
        <f t="shared" si="0"/>
        <v>2053</v>
      </c>
      <c r="BU2">
        <f t="shared" si="0"/>
        <v>2054</v>
      </c>
      <c r="BV2">
        <f t="shared" si="0"/>
        <v>2055</v>
      </c>
      <c r="BW2">
        <f t="shared" si="0"/>
        <v>2056</v>
      </c>
      <c r="BX2">
        <f t="shared" si="0"/>
        <v>2057</v>
      </c>
      <c r="BY2">
        <f t="shared" si="0"/>
        <v>2058</v>
      </c>
      <c r="BZ2">
        <f t="shared" si="0"/>
        <v>2059</v>
      </c>
      <c r="CA2">
        <f t="shared" si="0"/>
        <v>2060</v>
      </c>
      <c r="CB2">
        <f t="shared" si="0"/>
        <v>2061</v>
      </c>
    </row>
    <row r="3" spans="1:80" s="5" customFormat="1" x14ac:dyDescent="0.2">
      <c r="B3" s="5" t="s">
        <v>57</v>
      </c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>
        <v>10766</v>
      </c>
      <c r="AH3" s="7">
        <v>10814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</row>
    <row r="4" spans="1:80" s="5" customFormat="1" x14ac:dyDescent="0.2">
      <c r="B4" s="5" t="s">
        <v>13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>
        <v>1744</v>
      </c>
      <c r="O4" s="7">
        <v>1752</v>
      </c>
      <c r="P4" s="7">
        <v>1772</v>
      </c>
      <c r="Q4" s="7">
        <v>1777</v>
      </c>
      <c r="R4" s="7">
        <v>1825</v>
      </c>
      <c r="S4" s="7">
        <v>1877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>
        <f>5603+1297</f>
        <v>6900</v>
      </c>
      <c r="AH4" s="7">
        <f>5640+1405</f>
        <v>7045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80" s="5" customFormat="1" x14ac:dyDescent="0.2">
      <c r="B5" s="5" t="s">
        <v>10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>
        <v>1619</v>
      </c>
      <c r="O5" s="7">
        <v>1644</v>
      </c>
      <c r="P5" s="7">
        <v>1705</v>
      </c>
      <c r="Q5" s="7">
        <v>1716</v>
      </c>
      <c r="R5" s="7">
        <v>1706</v>
      </c>
      <c r="S5" s="7">
        <v>1724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>
        <v>6417</v>
      </c>
      <c r="AH5" s="7">
        <v>6684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1:80" s="5" customFormat="1" x14ac:dyDescent="0.2">
      <c r="B6" s="5" t="s">
        <v>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1652</v>
      </c>
      <c r="O6" s="7">
        <v>1613</v>
      </c>
      <c r="P6" s="7">
        <v>1614</v>
      </c>
      <c r="Q6" s="7">
        <v>1659</v>
      </c>
      <c r="R6" s="7">
        <v>1725</v>
      </c>
      <c r="S6" s="7">
        <v>1709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>
        <v>6275</v>
      </c>
      <c r="AH6" s="7">
        <v>6538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1:80" s="5" customFormat="1" x14ac:dyDescent="0.2">
      <c r="B7" s="5" t="s">
        <v>31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>
        <v>322</v>
      </c>
      <c r="O7" s="7">
        <v>337</v>
      </c>
      <c r="P7" s="7">
        <v>376</v>
      </c>
      <c r="Q7" s="7">
        <v>410</v>
      </c>
      <c r="R7" s="7">
        <v>439</v>
      </c>
      <c r="S7" s="7">
        <v>467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>
        <v>918</v>
      </c>
      <c r="AH7" s="7">
        <v>1445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1:80" s="5" customFormat="1" x14ac:dyDescent="0.2">
      <c r="B8" s="5" t="s">
        <v>32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>
        <v>295</v>
      </c>
      <c r="O8" s="7">
        <v>307</v>
      </c>
      <c r="P8" s="7">
        <v>292</v>
      </c>
      <c r="Q8" s="7">
        <v>287</v>
      </c>
      <c r="R8" s="7">
        <v>258</v>
      </c>
      <c r="S8" s="7">
        <v>262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>
        <v>1292</v>
      </c>
      <c r="AH8" s="7">
        <v>1181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1:80" s="5" customFormat="1" x14ac:dyDescent="0.2">
      <c r="B9" s="5" t="s">
        <v>33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>
        <v>179</v>
      </c>
      <c r="O9" s="7">
        <v>183</v>
      </c>
      <c r="P9" s="7">
        <v>196</v>
      </c>
      <c r="Q9" s="7">
        <v>211</v>
      </c>
      <c r="R9" s="7">
        <v>201</v>
      </c>
      <c r="S9" s="7">
        <v>207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>
        <v>536</v>
      </c>
      <c r="AH9" s="7">
        <v>769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1:80" s="5" customFormat="1" x14ac:dyDescent="0.2">
      <c r="B10" s="5" t="s">
        <v>34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>
        <v>136</v>
      </c>
      <c r="O10" s="7">
        <v>124</v>
      </c>
      <c r="P10" s="7">
        <v>124</v>
      </c>
      <c r="Q10" s="7">
        <v>129</v>
      </c>
      <c r="R10" s="7">
        <v>111</v>
      </c>
      <c r="S10" s="7">
        <v>119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>
        <v>776</v>
      </c>
      <c r="AH10" s="7">
        <v>513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1:80" s="5" customFormat="1" x14ac:dyDescent="0.2">
      <c r="B11" s="5" t="s">
        <v>35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>
        <v>301</v>
      </c>
      <c r="AH11" s="7">
        <v>214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1:80" s="5" customFormat="1" x14ac:dyDescent="0.2">
      <c r="B12" s="5" t="s">
        <v>36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v>334</v>
      </c>
      <c r="O12" s="7">
        <v>341</v>
      </c>
      <c r="P12" s="7">
        <v>367</v>
      </c>
      <c r="Q12" s="7">
        <v>390</v>
      </c>
      <c r="R12" s="7">
        <v>386</v>
      </c>
      <c r="S12" s="7">
        <v>428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>
        <v>1224</v>
      </c>
      <c r="AH12" s="7">
        <v>1432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  <row r="13" spans="1:80" s="5" customFormat="1" x14ac:dyDescent="0.2">
      <c r="B13" s="5" t="s">
        <v>37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>
        <v>281</v>
      </c>
      <c r="O13" s="7">
        <v>312</v>
      </c>
      <c r="P13" s="7">
        <v>339</v>
      </c>
      <c r="Q13" s="7">
        <v>345</v>
      </c>
      <c r="R13" s="7">
        <v>356</v>
      </c>
      <c r="S13" s="7">
        <v>375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>
        <v>975</v>
      </c>
      <c r="AH13" s="7">
        <v>1277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</row>
    <row r="14" spans="1:80" s="5" customFormat="1" x14ac:dyDescent="0.2">
      <c r="B14" s="5" t="s">
        <v>38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197</v>
      </c>
      <c r="O14" s="7">
        <v>191</v>
      </c>
      <c r="P14" s="7">
        <v>194</v>
      </c>
      <c r="Q14" s="7">
        <v>203</v>
      </c>
      <c r="R14" s="7">
        <v>189</v>
      </c>
      <c r="S14" s="7">
        <v>184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>
        <v>811</v>
      </c>
      <c r="AH14" s="7">
        <v>785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</row>
    <row r="15" spans="1:80" s="5" customFormat="1" x14ac:dyDescent="0.2">
      <c r="B15" s="5" t="s">
        <v>45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146</v>
      </c>
      <c r="O15" s="7">
        <v>160</v>
      </c>
      <c r="P15" s="7">
        <v>166</v>
      </c>
      <c r="Q15" s="7">
        <v>180</v>
      </c>
      <c r="R15" s="7">
        <v>160</v>
      </c>
      <c r="S15" s="7">
        <v>177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>
        <v>597</v>
      </c>
      <c r="AH15" s="7">
        <v>652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</row>
    <row r="16" spans="1:80" s="5" customFormat="1" x14ac:dyDescent="0.2">
      <c r="B16" s="5" t="s">
        <v>44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88</v>
      </c>
      <c r="O16" s="7">
        <v>141</v>
      </c>
      <c r="P16" s="7">
        <v>157</v>
      </c>
      <c r="Q16" s="7">
        <v>177</v>
      </c>
      <c r="R16" s="7">
        <v>178</v>
      </c>
      <c r="S16" s="7">
        <v>180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>
        <v>44</v>
      </c>
      <c r="AH16" s="7">
        <v>563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</row>
    <row r="17" spans="2:55" s="5" customFormat="1" x14ac:dyDescent="0.2">
      <c r="B17" s="5" t="s">
        <v>43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v>376</v>
      </c>
      <c r="O17" s="7">
        <v>41</v>
      </c>
      <c r="P17" s="7">
        <v>118</v>
      </c>
      <c r="Q17" s="7">
        <v>170</v>
      </c>
      <c r="R17" s="7">
        <v>367</v>
      </c>
      <c r="S17" s="7">
        <v>43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>
        <v>959</v>
      </c>
      <c r="AH17" s="7">
        <v>705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</row>
    <row r="18" spans="2:55" s="5" customFormat="1" x14ac:dyDescent="0.2">
      <c r="B18" s="5" t="s">
        <v>42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v>168</v>
      </c>
      <c r="O18" s="7">
        <v>117</v>
      </c>
      <c r="P18" s="7">
        <v>120</v>
      </c>
      <c r="Q18" s="7">
        <v>133</v>
      </c>
      <c r="R18" s="7">
        <v>82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>
        <v>1015</v>
      </c>
      <c r="AH18" s="7">
        <v>538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</row>
    <row r="19" spans="2:55" s="5" customFormat="1" x14ac:dyDescent="0.2">
      <c r="B19" s="5" t="s">
        <v>41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100</v>
      </c>
      <c r="O19" s="7">
        <v>87</v>
      </c>
      <c r="P19" s="7">
        <v>83</v>
      </c>
      <c r="Q19" s="7">
        <v>99</v>
      </c>
      <c r="R19" s="7">
        <v>78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>
        <v>726</v>
      </c>
      <c r="AH19" s="7">
        <v>369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</row>
    <row r="20" spans="2:55" s="5" customFormat="1" x14ac:dyDescent="0.2">
      <c r="B20" s="5" t="s">
        <v>40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v>79</v>
      </c>
      <c r="O20" s="7">
        <v>63</v>
      </c>
      <c r="P20" s="7">
        <v>64</v>
      </c>
      <c r="Q20" s="7">
        <v>73</v>
      </c>
      <c r="R20" s="7">
        <v>82</v>
      </c>
      <c r="S20" s="7">
        <v>75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>
        <v>283</v>
      </c>
      <c r="AH20" s="7">
        <v>279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</row>
    <row r="21" spans="2:55" s="5" customFormat="1" x14ac:dyDescent="0.2">
      <c r="B21" s="5" t="s">
        <v>39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v>394</v>
      </c>
      <c r="O21" s="7">
        <v>375</v>
      </c>
      <c r="P21" s="7">
        <v>373</v>
      </c>
      <c r="Q21" s="7">
        <v>378</v>
      </c>
      <c r="R21" s="7">
        <v>355</v>
      </c>
      <c r="S21" s="7">
        <v>349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>
        <v>1701</v>
      </c>
      <c r="AH21" s="7">
        <v>1520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</row>
    <row r="22" spans="2:55" s="5" customFormat="1" x14ac:dyDescent="0.2">
      <c r="B22" s="5" t="s">
        <v>56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>
        <v>292</v>
      </c>
      <c r="AH22" s="7">
        <v>275</v>
      </c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</row>
    <row r="23" spans="2:55" s="5" customFormat="1" x14ac:dyDescent="0.2">
      <c r="B23" s="5" t="s">
        <v>55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>
        <v>216</v>
      </c>
      <c r="P23" s="7">
        <v>239</v>
      </c>
      <c r="Q23" s="7">
        <v>259</v>
      </c>
      <c r="R23" s="7">
        <v>276</v>
      </c>
      <c r="S23" s="7">
        <v>261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>
        <v>747</v>
      </c>
      <c r="AH23" s="7">
        <v>935</v>
      </c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2:55" s="5" customFormat="1" x14ac:dyDescent="0.2">
      <c r="B24" s="5" t="s">
        <v>54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v>114</v>
      </c>
      <c r="O24" s="7">
        <v>108</v>
      </c>
      <c r="P24" s="7">
        <v>147</v>
      </c>
      <c r="Q24" s="7">
        <v>106</v>
      </c>
      <c r="R24" s="7">
        <v>118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>
        <v>417</v>
      </c>
      <c r="AH24" s="7">
        <v>475</v>
      </c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2:55" s="5" customFormat="1" x14ac:dyDescent="0.2">
      <c r="B25" s="5" t="s">
        <v>53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v>93</v>
      </c>
      <c r="O25" s="7">
        <v>89</v>
      </c>
      <c r="P25" s="7">
        <v>90</v>
      </c>
      <c r="Q25" s="7">
        <v>94</v>
      </c>
      <c r="R25" s="7">
        <v>79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>
        <v>460</v>
      </c>
      <c r="AH25" s="7">
        <v>366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spans="2:55" s="5" customFormat="1" x14ac:dyDescent="0.2">
      <c r="B26" s="5" t="s">
        <v>52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>
        <v>214</v>
      </c>
      <c r="AH26" s="7">
        <v>207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</row>
    <row r="27" spans="2:55" s="5" customFormat="1" x14ac:dyDescent="0.2">
      <c r="B27" s="5" t="s">
        <v>51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>
        <v>1353</v>
      </c>
      <c r="AH27" s="7">
        <v>1240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2:55" s="5" customFormat="1" x14ac:dyDescent="0.2">
      <c r="B28" s="5" t="s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>
        <v>434</v>
      </c>
      <c r="AH28" s="7">
        <v>373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2:55" s="5" customFormat="1" x14ac:dyDescent="0.2">
      <c r="B29" s="5" t="s">
        <v>49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>
        <v>211</v>
      </c>
      <c r="AH29" s="7">
        <v>160</v>
      </c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</row>
    <row r="30" spans="2:55" s="5" customFormat="1" x14ac:dyDescent="0.2">
      <c r="B30" s="5" t="s">
        <v>48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>
        <v>139</v>
      </c>
      <c r="AH30" s="7">
        <v>114</v>
      </c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</row>
    <row r="31" spans="2:55" s="5" customFormat="1" x14ac:dyDescent="0.2">
      <c r="B31" s="5" t="s">
        <v>47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>
        <v>679</v>
      </c>
      <c r="AH31" s="7">
        <v>677</v>
      </c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</row>
    <row r="32" spans="2:55" s="8" customFormat="1" x14ac:dyDescent="0.2">
      <c r="B32" s="8" t="s">
        <v>46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>
        <f t="shared" ref="AG32" si="1">SUM(AG3:AG31)</f>
        <v>47462</v>
      </c>
      <c r="AH32" s="9">
        <f>SUM(AH3:AH31)</f>
        <v>48145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</row>
    <row r="43" spans="2:34" x14ac:dyDescent="0.2">
      <c r="B43" t="s">
        <v>58</v>
      </c>
      <c r="AH43" s="11">
        <f>AH32/AG32-1</f>
        <v>1.4390459736210115E-2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Gazyva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2016-05-11T04:45:54Z</dcterms:created>
  <dcterms:modified xsi:type="dcterms:W3CDTF">2016-10-14T01:06:32Z</dcterms:modified>
</cp:coreProperties>
</file>