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855" windowHeight="12405" activeTab="1"/>
  </bookViews>
  <sheets>
    <sheet name="Main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2" l="1"/>
  <c r="T28" i="2"/>
  <c r="S28" i="2"/>
  <c r="S27" i="2"/>
  <c r="U27" i="2"/>
  <c r="T27" i="2"/>
  <c r="T24" i="2"/>
  <c r="U24" i="2"/>
  <c r="S12" i="2"/>
  <c r="T12" i="2"/>
  <c r="U12" i="2"/>
  <c r="U14" i="2" s="1"/>
  <c r="U15" i="2" s="1"/>
  <c r="S9" i="2"/>
  <c r="S10" i="2" s="1"/>
  <c r="T11" i="2"/>
  <c r="T9" i="2"/>
  <c r="T10" i="2" s="1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U11" i="2"/>
  <c r="U10" i="2"/>
  <c r="U9" i="2"/>
  <c r="S5" i="2"/>
  <c r="T5" i="2"/>
  <c r="U5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R2" i="2"/>
  <c r="N7" i="1"/>
  <c r="N6" i="1"/>
  <c r="N5" i="1"/>
  <c r="N4" i="1"/>
  <c r="N3" i="1"/>
  <c r="S14" i="2" l="1"/>
  <c r="S15" i="2" s="1"/>
  <c r="T14" i="2"/>
  <c r="T15" i="2" s="1"/>
</calcChain>
</file>

<file path=xl/sharedStrings.xml><?xml version="1.0" encoding="utf-8"?>
<sst xmlns="http://schemas.openxmlformats.org/spreadsheetml/2006/main" count="39" uniqueCount="34">
  <si>
    <t>Price</t>
  </si>
  <si>
    <t>Shares</t>
  </si>
  <si>
    <t>MC</t>
  </si>
  <si>
    <t>Cash</t>
  </si>
  <si>
    <t>Debt</t>
  </si>
  <si>
    <t>EV</t>
  </si>
  <si>
    <t>Q415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</si>
  <si>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</si>
  <si>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</si>
  <si>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</si>
  <si>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</si>
  <si>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</si>
  <si>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</si>
  <si>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</si>
  <si>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</si>
  <si>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</si>
  <si>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</si>
  <si>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</si>
  <si>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</si>
  <si>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</si>
  <si>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COGS</t>
  </si>
  <si>
    <t>Net Income</t>
  </si>
  <si>
    <t>Taxes</t>
  </si>
  <si>
    <t>Pretax Income</t>
  </si>
  <si>
    <t>Interest Income</t>
  </si>
  <si>
    <t>Gross Margin</t>
  </si>
  <si>
    <t>S&amp;M</t>
  </si>
  <si>
    <t>T&amp;C</t>
  </si>
  <si>
    <t>G&amp;A</t>
  </si>
  <si>
    <t>Operating Expenses</t>
  </si>
  <si>
    <t>Operating Income</t>
  </si>
  <si>
    <t>EPS</t>
  </si>
  <si>
    <t>Revenue Growth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</si>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</sst>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0</xdr:row>
      <xdr:rowOff>38100</xdr:rowOff>
    </xdr:from>
    <xdr:to>
      <xdr:col>21</xdr:col>
      <xdr:colOff>76200</xdr:colOff>
      <xdr:row>50</xdr:row>
      <xdr:rowOff>152400</xdr:rowOff>
    </xdr:to>
    <xdr:cxnSp macro="">
      <xdr:nvCxnSpPr>
        <xdr:cNvPr id="3" name="Straight Connector 2"/>
        <xdr:cNvCxnSpPr/>
      </xdr:nvCxnSpPr>
      <xdr:spPr>
        <a:xfrm>
          <a:off x="13201650" y="38100"/>
          <a:ext cx="0" cy="821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0</xdr:row>
      <xdr:rowOff>0</xdr:rowOff>
    </xdr:from>
    <xdr:to>
      <xdr:col>10</xdr:col>
      <xdr:colOff>57150</xdr:colOff>
      <xdr:row>50</xdr:row>
      <xdr:rowOff>114300</xdr:rowOff>
    </xdr:to>
    <xdr:cxnSp macro="">
      <xdr:nvCxnSpPr>
        <xdr:cNvPr id="4" name="Straight Connector 3"/>
        <xdr:cNvCxnSpPr/>
      </xdr:nvCxnSpPr>
      <xdr:spPr>
        <a:xfrm>
          <a:off x="6477000" y="0"/>
          <a:ext cx="0" cy="821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O7"/>
  <sheetViews>
    <sheetView workbookViewId="0">
      <selection activeCell="N7" sqref="N7"/>
    </sheetView>
  </sheetViews>
  <sheetFormatPr defaultRowHeight="12.75" x14ac:dyDescent="0.2"/>
  <sheetData>
    <row r="2" spans="13:15" x14ac:dyDescent="0.2">
      <c r="M2" t="s">
        <v>0</v>
      </c>
      <c r="N2" s="1">
        <v>67.23</v>
      </c>
    </row>
    <row r="3" spans="13:15" x14ac:dyDescent="0.2">
      <c r="M3" t="s">
        <v>1</v>
      </c>
      <c r="N3" s="3">
        <f>132.4+12.79</f>
        <v>145.19</v>
      </c>
      <c r="O3" s="2" t="s">
        <v>6</v>
      </c>
    </row>
    <row r="4" spans="13:15" x14ac:dyDescent="0.2">
      <c r="M4" t="s">
        <v>2</v>
      </c>
      <c r="N4" s="3">
        <f>+N3*N2</f>
        <v>9761.1237000000001</v>
      </c>
      <c r="O4" s="2"/>
    </row>
    <row r="5" spans="13:15" x14ac:dyDescent="0.2">
      <c r="M5" t="s">
        <v>3</v>
      </c>
      <c r="N5" s="3">
        <f>614+47+37</f>
        <v>698</v>
      </c>
      <c r="O5" s="2" t="s">
        <v>6</v>
      </c>
    </row>
    <row r="6" spans="13:15" x14ac:dyDescent="0.2">
      <c r="M6" t="s">
        <v>4</v>
      </c>
      <c r="N6" s="3">
        <f>200+1</f>
        <v>201</v>
      </c>
      <c r="O6" s="2" t="s">
        <v>6</v>
      </c>
    </row>
    <row r="7" spans="13:15" x14ac:dyDescent="0.2">
      <c r="M7" t="s">
        <v>5</v>
      </c>
      <c r="N7" s="3">
        <f>+N4-N5+N6</f>
        <v>9264.1237000000001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O18" sqref="O18"/>
    </sheetView>
  </sheetViews>
  <sheetFormatPr defaultRowHeight="12.75" x14ac:dyDescent="0.2"/>
  <cols>
    <col min="1" max="1" width="5" bestFit="1" customWidth="1"/>
    <col min="2" max="2" width="18.140625" bestFit="1" customWidth="1"/>
    <col min="3" max="21" width="9.140625" style="2"/>
  </cols>
  <sheetData>
    <row r="1" spans="1:58" x14ac:dyDescent="0.2">
      <c r="A1" t="s">
        <v>7</v>
      </c>
    </row>
    <row r="2" spans="1:58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6</v>
      </c>
      <c r="K2" s="2" t="s">
        <v>16</v>
      </c>
      <c r="L2" s="2" t="s">
        <v>17</v>
      </c>
      <c r="M2" s="2" t="s">
        <v>18</v>
      </c>
      <c r="N2" s="2" t="s">
        <v>19</v>
      </c>
      <c r="Q2" s="2">
        <v>2011</v>
      </c>
      <c r="R2" s="2">
        <f>+Q2+1</f>
        <v>2012</v>
      </c>
      <c r="S2" s="2">
        <f t="shared" ref="S2:BF2" si="0">+R2+1</f>
        <v>2013</v>
      </c>
      <c r="T2" s="2">
        <f t="shared" si="0"/>
        <v>2014</v>
      </c>
      <c r="U2" s="2">
        <f t="shared" si="0"/>
        <v>2015</v>
      </c>
      <c r="V2" s="2">
        <f t="shared" si="0"/>
        <v>2016</v>
      </c>
      <c r="W2" s="2">
        <f t="shared" si="0"/>
        <v>2017</v>
      </c>
      <c r="X2" s="2">
        <f t="shared" si="0"/>
        <v>2018</v>
      </c>
      <c r="Y2" s="2">
        <f t="shared" si="0"/>
        <v>2019</v>
      </c>
      <c r="Z2" s="2">
        <f t="shared" si="0"/>
        <v>2020</v>
      </c>
      <c r="AA2" s="2">
        <f t="shared" si="0"/>
        <v>2021</v>
      </c>
      <c r="AB2" s="2">
        <f t="shared" si="0"/>
        <v>2022</v>
      </c>
      <c r="AC2" s="2">
        <f t="shared" si="0"/>
        <v>2023</v>
      </c>
      <c r="AD2" s="2">
        <f t="shared" si="0"/>
        <v>2024</v>
      </c>
      <c r="AE2" s="2">
        <f t="shared" si="0"/>
        <v>2025</v>
      </c>
      <c r="AF2" s="2">
        <f t="shared" si="0"/>
        <v>2026</v>
      </c>
      <c r="AG2" s="2">
        <f t="shared" si="0"/>
        <v>2027</v>
      </c>
      <c r="AH2" s="2">
        <f t="shared" si="0"/>
        <v>2028</v>
      </c>
      <c r="AI2" s="2">
        <f t="shared" si="0"/>
        <v>2029</v>
      </c>
      <c r="AJ2" s="2">
        <f t="shared" si="0"/>
        <v>2030</v>
      </c>
      <c r="AK2" s="2">
        <f t="shared" si="0"/>
        <v>2031</v>
      </c>
      <c r="AL2" s="2">
        <f t="shared" si="0"/>
        <v>2032</v>
      </c>
      <c r="AM2" s="2">
        <f t="shared" si="0"/>
        <v>2033</v>
      </c>
      <c r="AN2" s="2">
        <f t="shared" si="0"/>
        <v>2034</v>
      </c>
      <c r="AO2" s="2">
        <f t="shared" si="0"/>
        <v>2035</v>
      </c>
      <c r="AP2" s="2">
        <f t="shared" si="0"/>
        <v>2036</v>
      </c>
      <c r="AQ2" s="2">
        <f t="shared" si="0"/>
        <v>2037</v>
      </c>
      <c r="AR2" s="2">
        <f t="shared" si="0"/>
        <v>2038</v>
      </c>
      <c r="AS2" s="2">
        <f t="shared" si="0"/>
        <v>2039</v>
      </c>
      <c r="AT2" s="2">
        <f t="shared" si="0"/>
        <v>2040</v>
      </c>
      <c r="AU2" s="2">
        <f t="shared" si="0"/>
        <v>2041</v>
      </c>
      <c r="AV2" s="2">
        <f t="shared" si="0"/>
        <v>2042</v>
      </c>
      <c r="AW2" s="2">
        <f t="shared" si="0"/>
        <v>2043</v>
      </c>
      <c r="AX2" s="2">
        <f t="shared" si="0"/>
        <v>2044</v>
      </c>
      <c r="AY2" s="2">
        <f t="shared" si="0"/>
        <v>2045</v>
      </c>
      <c r="AZ2" s="2">
        <f t="shared" si="0"/>
        <v>2046</v>
      </c>
      <c r="BA2" s="2">
        <f t="shared" si="0"/>
        <v>2047</v>
      </c>
      <c r="BB2" s="2">
        <f t="shared" si="0"/>
        <v>2048</v>
      </c>
      <c r="BC2" s="2">
        <f t="shared" si="0"/>
        <v>2049</v>
      </c>
      <c r="BD2" s="2">
        <f t="shared" si="0"/>
        <v>2050</v>
      </c>
      <c r="BE2" s="2">
        <f t="shared" si="0"/>
        <v>2051</v>
      </c>
      <c r="BF2" s="2">
        <f t="shared" si="0"/>
        <v>2052</v>
      </c>
    </row>
    <row r="3" spans="1:58" s="5" customFormat="1" x14ac:dyDescent="0.2">
      <c r="B3" s="5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>
        <v>945</v>
      </c>
      <c r="T3" s="6">
        <v>1246</v>
      </c>
      <c r="U3" s="6">
        <v>1492</v>
      </c>
    </row>
    <row r="4" spans="1:58" s="3" customFormat="1" x14ac:dyDescent="0.2">
      <c r="B4" s="3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18</v>
      </c>
      <c r="T4" s="4">
        <v>40</v>
      </c>
      <c r="U4" s="4">
        <v>58</v>
      </c>
    </row>
    <row r="5" spans="1:58" s="3" customFormat="1" x14ac:dyDescent="0.2">
      <c r="B5" s="3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f>+S3-S4</f>
        <v>927</v>
      </c>
      <c r="T5" s="4">
        <f>+T3-T4</f>
        <v>1206</v>
      </c>
      <c r="U5" s="4">
        <f>+U3-U4</f>
        <v>1434</v>
      </c>
    </row>
    <row r="6" spans="1:58" s="3" customFormat="1" x14ac:dyDescent="0.2">
      <c r="B6" s="3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368</v>
      </c>
      <c r="T6" s="4">
        <v>502</v>
      </c>
      <c r="U6" s="4">
        <v>692</v>
      </c>
    </row>
    <row r="7" spans="1:58" s="3" customFormat="1" x14ac:dyDescent="0.2">
      <c r="B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131</v>
      </c>
      <c r="T7" s="4">
        <v>171</v>
      </c>
      <c r="U7" s="4">
        <v>207</v>
      </c>
    </row>
    <row r="8" spans="1:58" s="3" customFormat="1" x14ac:dyDescent="0.2">
      <c r="B8" s="3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98</v>
      </c>
      <c r="T8" s="4">
        <v>128</v>
      </c>
      <c r="U8" s="4">
        <v>210</v>
      </c>
    </row>
    <row r="9" spans="1:58" s="3" customFormat="1" x14ac:dyDescent="0.2">
      <c r="B9" s="3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f>SUM(S6:S8)</f>
        <v>597</v>
      </c>
      <c r="T9" s="4">
        <f>SUM(T6:T8)</f>
        <v>801</v>
      </c>
      <c r="U9" s="4">
        <f>SUM(U6:U8)</f>
        <v>1109</v>
      </c>
    </row>
    <row r="10" spans="1:58" s="3" customFormat="1" x14ac:dyDescent="0.2">
      <c r="B10" s="3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f>S5-S9</f>
        <v>330</v>
      </c>
      <c r="T10" s="4">
        <f>T5-T9</f>
        <v>405</v>
      </c>
      <c r="U10" s="4">
        <f>U5-U9</f>
        <v>325</v>
      </c>
    </row>
    <row r="11" spans="1:58" s="3" customFormat="1" x14ac:dyDescent="0.2">
      <c r="B11" s="3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-10</v>
      </c>
      <c r="T11" s="4">
        <f>-9-9</f>
        <v>-18</v>
      </c>
      <c r="U11" s="4">
        <f>-10+17</f>
        <v>7</v>
      </c>
    </row>
    <row r="12" spans="1:58" s="3" customFormat="1" x14ac:dyDescent="0.2"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f>+S10+S11</f>
        <v>320</v>
      </c>
      <c r="T12" s="4">
        <f>+T10+T11</f>
        <v>387</v>
      </c>
      <c r="U12" s="4">
        <f>+U10+U11</f>
        <v>332</v>
      </c>
    </row>
    <row r="13" spans="1:58" s="3" customFormat="1" x14ac:dyDescent="0.2">
      <c r="B13" s="3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79</v>
      </c>
      <c r="T13" s="4">
        <v>96</v>
      </c>
      <c r="U13" s="4">
        <v>41</v>
      </c>
    </row>
    <row r="14" spans="1:58" s="3" customFormat="1" x14ac:dyDescent="0.2">
      <c r="B14" s="3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f>+S12-S13</f>
        <v>241</v>
      </c>
      <c r="T14" s="4">
        <f>+T12-T13</f>
        <v>291</v>
      </c>
      <c r="U14" s="4">
        <f>+U12-U13</f>
        <v>291</v>
      </c>
    </row>
    <row r="15" spans="1:58" x14ac:dyDescent="0.2">
      <c r="B15" s="3" t="s">
        <v>31</v>
      </c>
      <c r="S15" s="7">
        <f>S14/S16</f>
        <v>1.6620689655172414</v>
      </c>
      <c r="T15" s="7">
        <f>T14/T16</f>
        <v>1.9931506849315068</v>
      </c>
      <c r="U15" s="7">
        <f>U14/U16</f>
        <v>1.9931506849315068</v>
      </c>
    </row>
    <row r="16" spans="1:58" s="8" customFormat="1" x14ac:dyDescent="0.2">
      <c r="B16" s="8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>
        <v>145</v>
      </c>
      <c r="T16" s="9">
        <v>146</v>
      </c>
      <c r="U16" s="9">
        <v>146</v>
      </c>
    </row>
    <row r="24" spans="2:21" x14ac:dyDescent="0.2">
      <c r="B24" t="s">
        <v>32</v>
      </c>
      <c r="T24" s="10">
        <f>T3/S3-1</f>
        <v>0.31851851851851842</v>
      </c>
      <c r="U24" s="10">
        <f>U3/T3-1</f>
        <v>0.1974317817014446</v>
      </c>
    </row>
    <row r="27" spans="2:21" x14ac:dyDescent="0.2">
      <c r="B27" t="s">
        <v>25</v>
      </c>
      <c r="S27" s="10">
        <f>S5/S3</f>
        <v>0.98095238095238091</v>
      </c>
      <c r="T27" s="10">
        <f>T5/T3</f>
        <v>0.9678972712680578</v>
      </c>
      <c r="U27" s="10">
        <f>U5/U3</f>
        <v>0.96112600536193027</v>
      </c>
    </row>
    <row r="28" spans="2:21" x14ac:dyDescent="0.2">
      <c r="B28" t="s">
        <v>33</v>
      </c>
      <c r="S28" s="10">
        <f>S10/S3</f>
        <v>0.34920634920634919</v>
      </c>
      <c r="T28" s="10">
        <f t="shared" ref="T28:U28" si="1">T10/T3</f>
        <v>0.32504012841091495</v>
      </c>
      <c r="U28" s="10">
        <f t="shared" si="1"/>
        <v>0.21782841823056301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2016-04-02T03:15:57Z</dcterms:created>
  <dcterms:modified xsi:type="dcterms:W3CDTF">2016-04-02T03:24:16Z</dcterms:modified>
</cp:coreProperties>
</file>