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645" windowHeight="12225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9" i="2" l="1"/>
  <c r="AC19" i="2"/>
  <c r="AE19" i="2"/>
  <c r="AD17" i="2"/>
  <c r="AE17" i="2"/>
  <c r="AC10" i="2"/>
  <c r="AC8" i="2"/>
  <c r="AC5" i="2"/>
  <c r="AC9" i="2" s="1"/>
  <c r="AD10" i="2"/>
  <c r="AD8" i="2"/>
  <c r="AD5" i="2"/>
  <c r="AE14" i="2"/>
  <c r="AE13" i="2"/>
  <c r="AE11" i="2"/>
  <c r="AE10" i="2"/>
  <c r="AE9" i="2"/>
  <c r="AE8" i="2"/>
  <c r="AE5" i="2"/>
  <c r="R2" i="2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Q2" i="2"/>
  <c r="N7" i="1"/>
  <c r="N6" i="1"/>
  <c r="N5" i="1"/>
  <c r="N4" i="1"/>
  <c r="AC11" i="2" l="1"/>
  <c r="AC13" i="2" s="1"/>
  <c r="AC14" i="2" s="1"/>
  <c r="AD9" i="2"/>
  <c r="AD11" i="2"/>
  <c r="AD13" i="2" s="1"/>
  <c r="AD14" i="2" s="1"/>
</calcChain>
</file>

<file path=xl/sharedStrings.xml><?xml version="1.0" encoding="utf-8"?>
<sst xmlns="http://schemas.openxmlformats.org/spreadsheetml/2006/main" count="37" uniqueCount="33">
  <si>
    <t>Price</t>
  </si>
  <si>
    <t>Shares</t>
  </si>
  <si>
    <t>MC</t>
  </si>
  <si>
    <t>Cash</t>
  </si>
  <si>
    <t>Debt</t>
  </si>
  <si>
    <t>EV</t>
  </si>
  <si>
    <t>Q415</t>
  </si>
  <si>
    <t>Main</t>
  </si>
  <si>
    <t>Revenue</t>
  </si>
  <si>
    <t>Q114</t>
  </si>
  <si>
    <t>Q214</t>
  </si>
  <si>
    <t>Q314</t>
  </si>
  <si>
    <t>Q414</t>
  </si>
  <si>
    <t>Q115</t>
  </si>
  <si>
    <t>Q215</t>
  </si>
  <si>
    <t>Q315</t>
  </si>
  <si>
    <t>Q116</t>
  </si>
  <si>
    <t>Q216</t>
  </si>
  <si>
    <t>Q316</t>
  </si>
  <si>
    <t>Q416</t>
  </si>
  <si>
    <t>EPS</t>
  </si>
  <si>
    <t>Net Income</t>
  </si>
  <si>
    <t>Taxes</t>
  </si>
  <si>
    <t>Pretax Income</t>
  </si>
  <si>
    <t>Interest Income</t>
  </si>
  <si>
    <t>Operating Income</t>
  </si>
  <si>
    <t>Operating Expenses</t>
  </si>
  <si>
    <t>SG&amp;A</t>
  </si>
  <si>
    <t>R&amp;D</t>
  </si>
  <si>
    <t>Gross Margin</t>
  </si>
  <si>
    <t>COGS</t>
  </si>
  <si>
    <t>Gross Profit</t>
  </si>
  <si>
    <t>Revenue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</si>
</sst>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38100</xdr:colOff>
      <xdr:row>0</xdr:row>
      <xdr:rowOff>47625</xdr:rowOff>
    </xdr:from>
    <xdr:to>
      <xdr:col>31</xdr:col>
      <xdr:colOff>38100</xdr:colOff>
      <xdr:row>43</xdr:row>
      <xdr:rowOff>57150</xdr:rowOff>
    </xdr:to>
    <xdr:cxnSp macro="">
      <xdr:nvCxnSpPr>
        <xdr:cNvPr id="3" name="Straight Connector 2"/>
        <xdr:cNvCxnSpPr/>
      </xdr:nvCxnSpPr>
      <xdr:spPr>
        <a:xfrm>
          <a:off x="19259550" y="47625"/>
          <a:ext cx="0" cy="6972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O7"/>
  <sheetViews>
    <sheetView tabSelected="1" workbookViewId="0">
      <selection activeCell="N7" sqref="N7"/>
    </sheetView>
  </sheetViews>
  <sheetFormatPr defaultRowHeight="12.75" x14ac:dyDescent="0.2"/>
  <sheetData>
    <row r="2" spans="13:15" x14ac:dyDescent="0.2">
      <c r="M2" t="s">
        <v>0</v>
      </c>
      <c r="N2" s="1">
        <v>56.06</v>
      </c>
    </row>
    <row r="3" spans="13:15" x14ac:dyDescent="0.2">
      <c r="M3" t="s">
        <v>1</v>
      </c>
      <c r="N3" s="2">
        <v>1005.2569999999999</v>
      </c>
      <c r="O3" s="3" t="s">
        <v>6</v>
      </c>
    </row>
    <row r="4" spans="13:15" x14ac:dyDescent="0.2">
      <c r="M4" t="s">
        <v>2</v>
      </c>
      <c r="N4" s="2">
        <f>+N3*N2</f>
        <v>56354.707419999999</v>
      </c>
    </row>
    <row r="5" spans="13:15" x14ac:dyDescent="0.2">
      <c r="M5" t="s">
        <v>3</v>
      </c>
      <c r="N5" s="2">
        <f>1000+2218+221</f>
        <v>3439</v>
      </c>
      <c r="O5" s="3" t="s">
        <v>6</v>
      </c>
    </row>
    <row r="6" spans="13:15" x14ac:dyDescent="0.2">
      <c r="M6" t="s">
        <v>4</v>
      </c>
      <c r="N6" s="2">
        <f>3120+1000</f>
        <v>4120</v>
      </c>
      <c r="O6" s="3" t="s">
        <v>6</v>
      </c>
    </row>
    <row r="7" spans="13:15" x14ac:dyDescent="0.2">
      <c r="M7" t="s">
        <v>5</v>
      </c>
      <c r="N7" s="2">
        <f>+N4-N5+N6</f>
        <v>57035.707419999999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AB3" sqref="AB3"/>
    </sheetView>
  </sheetViews>
  <sheetFormatPr defaultRowHeight="12.75" x14ac:dyDescent="0.2"/>
  <cols>
    <col min="1" max="1" width="5" bestFit="1" customWidth="1"/>
    <col min="2" max="2" width="18.85546875" customWidth="1"/>
    <col min="3" max="62" width="9.140625" style="3"/>
  </cols>
  <sheetData>
    <row r="1" spans="1:62" x14ac:dyDescent="0.2">
      <c r="A1" s="9" t="s">
        <v>7</v>
      </c>
    </row>
    <row r="2" spans="1:62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6</v>
      </c>
      <c r="K2" s="3" t="s">
        <v>16</v>
      </c>
      <c r="L2" s="3" t="s">
        <v>17</v>
      </c>
      <c r="M2" s="3" t="s">
        <v>18</v>
      </c>
      <c r="N2" s="3" t="s">
        <v>19</v>
      </c>
      <c r="P2" s="3">
        <v>2000</v>
      </c>
      <c r="Q2" s="3">
        <f>+P2+1</f>
        <v>2001</v>
      </c>
      <c r="R2" s="3">
        <f t="shared" ref="R2:AW2" si="0">+Q2+1</f>
        <v>2002</v>
      </c>
      <c r="S2" s="3">
        <f t="shared" si="0"/>
        <v>2003</v>
      </c>
      <c r="T2" s="3">
        <f t="shared" si="0"/>
        <v>2004</v>
      </c>
      <c r="U2" s="3">
        <f t="shared" si="0"/>
        <v>2005</v>
      </c>
      <c r="V2" s="3">
        <f t="shared" si="0"/>
        <v>2006</v>
      </c>
      <c r="W2" s="3">
        <f t="shared" si="0"/>
        <v>2007</v>
      </c>
      <c r="X2" s="3">
        <f t="shared" si="0"/>
        <v>2008</v>
      </c>
      <c r="Y2" s="3">
        <f t="shared" si="0"/>
        <v>2009</v>
      </c>
      <c r="Z2" s="3">
        <f t="shared" si="0"/>
        <v>2010</v>
      </c>
      <c r="AA2" s="3">
        <f t="shared" si="0"/>
        <v>2011</v>
      </c>
      <c r="AB2" s="3">
        <f t="shared" si="0"/>
        <v>2012</v>
      </c>
      <c r="AC2" s="3">
        <f t="shared" si="0"/>
        <v>2013</v>
      </c>
      <c r="AD2" s="3">
        <f t="shared" si="0"/>
        <v>2014</v>
      </c>
      <c r="AE2" s="3">
        <f t="shared" si="0"/>
        <v>2015</v>
      </c>
      <c r="AF2" s="3">
        <f t="shared" si="0"/>
        <v>2016</v>
      </c>
      <c r="AG2" s="3">
        <f t="shared" si="0"/>
        <v>2017</v>
      </c>
      <c r="AH2" s="3">
        <f t="shared" si="0"/>
        <v>2018</v>
      </c>
      <c r="AI2" s="3">
        <f t="shared" si="0"/>
        <v>2019</v>
      </c>
      <c r="AJ2" s="3">
        <f t="shared" si="0"/>
        <v>2020</v>
      </c>
      <c r="AK2" s="3">
        <f t="shared" si="0"/>
        <v>2021</v>
      </c>
      <c r="AL2" s="3">
        <f t="shared" si="0"/>
        <v>2022</v>
      </c>
      <c r="AM2" s="3">
        <f t="shared" si="0"/>
        <v>2023</v>
      </c>
      <c r="AN2" s="3">
        <f t="shared" si="0"/>
        <v>2024</v>
      </c>
      <c r="AO2" s="3">
        <f t="shared" si="0"/>
        <v>2025</v>
      </c>
      <c r="AP2" s="3">
        <f t="shared" si="0"/>
        <v>2026</v>
      </c>
      <c r="AQ2" s="3">
        <f t="shared" si="0"/>
        <v>2027</v>
      </c>
      <c r="AR2" s="3">
        <f t="shared" si="0"/>
        <v>2028</v>
      </c>
      <c r="AS2" s="3">
        <f t="shared" si="0"/>
        <v>2029</v>
      </c>
      <c r="AT2" s="3">
        <f t="shared" si="0"/>
        <v>2030</v>
      </c>
      <c r="AU2" s="3">
        <f t="shared" si="0"/>
        <v>2031</v>
      </c>
      <c r="AV2" s="3">
        <f t="shared" si="0"/>
        <v>2032</v>
      </c>
      <c r="AW2" s="3">
        <f t="shared" si="0"/>
        <v>2033</v>
      </c>
    </row>
    <row r="3" spans="1:62" s="6" customFormat="1" x14ac:dyDescent="0.2">
      <c r="B3" s="6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>
        <v>12205</v>
      </c>
      <c r="AD3" s="7">
        <v>13045</v>
      </c>
      <c r="AE3" s="7">
        <v>13000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</row>
    <row r="4" spans="1:62" s="2" customFormat="1" x14ac:dyDescent="0.2">
      <c r="B4" s="2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>
        <v>5841</v>
      </c>
      <c r="AD4" s="5">
        <v>5618</v>
      </c>
      <c r="AE4" s="5">
        <v>5440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</row>
    <row r="5" spans="1:62" s="2" customFormat="1" x14ac:dyDescent="0.2">
      <c r="B5" s="2" t="s">
        <v>31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>
        <f>+AC3-AC4</f>
        <v>6364</v>
      </c>
      <c r="AD5" s="5">
        <f>+AD3-AD4</f>
        <v>7427</v>
      </c>
      <c r="AE5" s="5">
        <f>+AE3-AE4</f>
        <v>7560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</row>
    <row r="6" spans="1:62" s="2" customFormat="1" x14ac:dyDescent="0.2">
      <c r="B6" s="2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>
        <v>1522</v>
      </c>
      <c r="AD6" s="5">
        <v>1358</v>
      </c>
      <c r="AE6" s="5">
        <v>1280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</row>
    <row r="7" spans="1:62" s="2" customFormat="1" x14ac:dyDescent="0.2">
      <c r="B7" s="2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>
        <v>1858</v>
      </c>
      <c r="AD7" s="5">
        <v>1843</v>
      </c>
      <c r="AE7" s="5">
        <v>1748</v>
      </c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</row>
    <row r="8" spans="1:62" s="2" customFormat="1" x14ac:dyDescent="0.2">
      <c r="B8" s="2" t="s">
        <v>26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>
        <f>+AC7+AC6</f>
        <v>3380</v>
      </c>
      <c r="AD8" s="5">
        <f>+AD7+AD6</f>
        <v>3201</v>
      </c>
      <c r="AE8" s="5">
        <f>+AE7+AE6</f>
        <v>3028</v>
      </c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</row>
    <row r="9" spans="1:62" s="2" customFormat="1" x14ac:dyDescent="0.2">
      <c r="B9" s="2" t="s">
        <v>25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>
        <f>+AC5-AC8</f>
        <v>2984</v>
      </c>
      <c r="AD9" s="5">
        <f>+AD5-AD8</f>
        <v>4226</v>
      </c>
      <c r="AE9" s="5">
        <f>+AE5-AE8</f>
        <v>4532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</row>
    <row r="10" spans="1:62" s="2" customFormat="1" x14ac:dyDescent="0.2">
      <c r="B10" s="2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>
        <f>17-95</f>
        <v>-78</v>
      </c>
      <c r="AD10" s="5">
        <f>21-94</f>
        <v>-73</v>
      </c>
      <c r="AE10" s="5">
        <f>32-90</f>
        <v>-58</v>
      </c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s="2" customFormat="1" x14ac:dyDescent="0.2">
      <c r="B11" s="2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>
        <f>+AC10+AC9</f>
        <v>2906</v>
      </c>
      <c r="AD11" s="5">
        <f>+AD10+AD9</f>
        <v>4153</v>
      </c>
      <c r="AE11" s="5">
        <f>+AE10+AE9</f>
        <v>4474</v>
      </c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s="2" customFormat="1" x14ac:dyDescent="0.2">
      <c r="B12" s="2" t="s">
        <v>22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>
        <v>592</v>
      </c>
      <c r="AD12" s="5">
        <v>1053</v>
      </c>
      <c r="AE12" s="5">
        <v>1230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2" s="2" customFormat="1" x14ac:dyDescent="0.2">
      <c r="B13" s="2" t="s">
        <v>21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>
        <f>+AC11-AC12</f>
        <v>2314</v>
      </c>
      <c r="AD13" s="5">
        <f>+AD11-AD12</f>
        <v>3100</v>
      </c>
      <c r="AE13" s="5">
        <f>+AE11-AE12</f>
        <v>3244</v>
      </c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x14ac:dyDescent="0.2">
      <c r="B14" t="s">
        <v>20</v>
      </c>
      <c r="AC14" s="4">
        <f>AC13/AC15</f>
        <v>2.0790655884995508</v>
      </c>
      <c r="AD14" s="4">
        <f>AD13/AD15</f>
        <v>2.8703703703703702</v>
      </c>
      <c r="AE14" s="4">
        <f>AE13/AE15</f>
        <v>3.1102588686481303</v>
      </c>
    </row>
    <row r="15" spans="1:62" x14ac:dyDescent="0.2">
      <c r="B15" t="s">
        <v>1</v>
      </c>
      <c r="AC15" s="5">
        <v>1113</v>
      </c>
      <c r="AD15" s="5">
        <v>1080</v>
      </c>
      <c r="AE15" s="5">
        <v>1043</v>
      </c>
    </row>
    <row r="17" spans="2:31" x14ac:dyDescent="0.2">
      <c r="B17" t="s">
        <v>32</v>
      </c>
      <c r="AD17" s="8">
        <f t="shared" ref="AD17:AE17" si="1">AD3/AC3-1</f>
        <v>6.8824252355591975E-2</v>
      </c>
      <c r="AE17" s="8">
        <f>AE3/AD3-1</f>
        <v>-3.4495975469528428E-3</v>
      </c>
    </row>
    <row r="19" spans="2:31" x14ac:dyDescent="0.2">
      <c r="B19" t="s">
        <v>29</v>
      </c>
      <c r="AC19" s="8">
        <f t="shared" ref="AC19:AE19" si="2">AC5/AC3</f>
        <v>0.52142564522736579</v>
      </c>
      <c r="AD19" s="8">
        <f t="shared" si="2"/>
        <v>0.56933691069375236</v>
      </c>
      <c r="AE19" s="8">
        <f>AE5/AE3</f>
        <v>0.58153846153846156</v>
      </c>
    </row>
  </sheetData>
  <hyperlinks>
    <hyperlink ref="A1" location="Main!A1" display="Main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2016-04-29T06:12:22Z</dcterms:created>
  <dcterms:modified xsi:type="dcterms:W3CDTF">2016-04-29T06:21:15Z</dcterms:modified>
</cp:coreProperties>
</file>