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0385" windowHeight="12120"/>
  </bookViews>
  <sheets>
    <sheet name="Main" sheetId="1" r:id="rId1"/>
    <sheet name="Mode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2" i="2" l="1"/>
  <c r="X32" i="2"/>
  <c r="Y31" i="2"/>
  <c r="X31" i="2"/>
  <c r="Y30" i="2"/>
  <c r="X30" i="2"/>
  <c r="Z32" i="2"/>
  <c r="Z31" i="2"/>
  <c r="Z30" i="2"/>
  <c r="X11" i="2"/>
  <c r="X9" i="2"/>
  <c r="X5" i="2"/>
  <c r="X10" i="2" s="1"/>
  <c r="X12" i="2" s="1"/>
  <c r="X14" i="2" s="1"/>
  <c r="X15" i="2" s="1"/>
  <c r="Y11" i="2"/>
  <c r="Y9" i="2"/>
  <c r="Y5" i="2"/>
  <c r="Z15" i="2"/>
  <c r="Z14" i="2"/>
  <c r="Z12" i="2"/>
  <c r="Z11" i="2"/>
  <c r="Z10" i="2"/>
  <c r="Z9" i="2"/>
  <c r="Z5" i="2"/>
  <c r="Y26" i="2"/>
  <c r="Z26" i="2"/>
  <c r="R2" i="2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Q2" i="2"/>
  <c r="M6" i="1"/>
  <c r="M7" i="1"/>
  <c r="M5" i="1"/>
  <c r="M4" i="1"/>
  <c r="Y10" i="2" l="1"/>
  <c r="Y12" i="2" s="1"/>
  <c r="Y14" i="2" s="1"/>
  <c r="Y15" i="2" s="1"/>
</calcChain>
</file>

<file path=xl/sharedStrings.xml><?xml version="1.0" encoding="utf-8"?>
<sst xmlns="http://schemas.openxmlformats.org/spreadsheetml/2006/main" count="44" uniqueCount="39">
  <si>
    <t>Price</t>
  </si>
  <si>
    <t>Shares</t>
  </si>
  <si>
    <t>MC</t>
  </si>
  <si>
    <t>Cash</t>
  </si>
  <si>
    <t>Debt</t>
  </si>
  <si>
    <t>EV</t>
  </si>
  <si>
    <t>Q415</t>
  </si>
  <si>
    <t>Main</t>
  </si>
  <si>
    <t>Revenue</t>
  </si>
  <si>
    <t>Q114</t>
  </si>
  <si>
    <t>Q214</t>
  </si>
  <si>
    <t>Q314</t>
  </si>
  <si>
    <t>Q414</t>
  </si>
  <si>
    <t>Q115</t>
  </si>
  <si>
    <t>Q215</t>
  </si>
  <si>
    <t>Q315</t>
  </si>
  <si>
    <t>Q116</t>
  </si>
  <si>
    <t>Q216</t>
  </si>
  <si>
    <t>Q316</t>
  </si>
  <si>
    <t>Q416</t>
  </si>
  <si>
    <t>Revenue Growth</t>
  </si>
  <si>
    <t>COGS</t>
  </si>
  <si>
    <t>Gross Margin</t>
  </si>
  <si>
    <t>S&amp;M</t>
  </si>
  <si>
    <t>R&amp;D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</si>
  <si>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</si>
  <si>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</si>
  <si>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</si>
  <si>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</si>
  <si>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</si>
  <si>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</si>
  <si>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</si>
  <si>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</si>
  <si>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Name</t>
  </si>
  <si>
    <t>Incorporated 1995</t>
  </si>
  <si>
    <t>Operating Margin</t>
  </si>
  <si>
    <t>Tax Rate</t>
  </si>
  <si>
    <t>Registry Services</t>
  </si>
  <si>
    <t>Security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</si>
</sst>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1" fillId="0" borderId="0" xfId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76200</xdr:colOff>
      <xdr:row>0</xdr:row>
      <xdr:rowOff>47625</xdr:rowOff>
    </xdr:from>
    <xdr:to>
      <xdr:col>26</xdr:col>
      <xdr:colOff>76200</xdr:colOff>
      <xdr:row>52</xdr:row>
      <xdr:rowOff>76200</xdr:rowOff>
    </xdr:to>
    <xdr:cxnSp macro="">
      <xdr:nvCxnSpPr>
        <xdr:cNvPr id="3" name="Straight Connector 2"/>
        <xdr:cNvCxnSpPr/>
      </xdr:nvCxnSpPr>
      <xdr:spPr>
        <a:xfrm>
          <a:off x="16221075" y="47625"/>
          <a:ext cx="0" cy="84486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0"/>
  <sheetViews>
    <sheetView tabSelected="1" workbookViewId="0">
      <selection activeCell="B5" sqref="B5"/>
    </sheetView>
  </sheetViews>
  <sheetFormatPr defaultRowHeight="12.75" x14ac:dyDescent="0.2"/>
  <cols>
    <col min="1" max="1" width="6.28515625" customWidth="1"/>
    <col min="2" max="2" width="15.85546875" customWidth="1"/>
  </cols>
  <sheetData>
    <row r="2" spans="2:14" x14ac:dyDescent="0.2">
      <c r="B2" s="14" t="s">
        <v>33</v>
      </c>
      <c r="C2" s="15"/>
      <c r="D2" s="15"/>
      <c r="E2" s="15"/>
      <c r="F2" s="15"/>
      <c r="G2" s="15"/>
      <c r="H2" s="15"/>
      <c r="I2" s="15"/>
      <c r="J2" s="16"/>
      <c r="L2" t="s">
        <v>0</v>
      </c>
      <c r="M2" s="1">
        <v>89.55</v>
      </c>
    </row>
    <row r="3" spans="2:14" x14ac:dyDescent="0.2">
      <c r="B3" s="8" t="s">
        <v>37</v>
      </c>
      <c r="C3" s="9"/>
      <c r="D3" s="9"/>
      <c r="E3" s="9"/>
      <c r="F3" s="9"/>
      <c r="G3" s="9"/>
      <c r="H3" s="9"/>
      <c r="I3" s="9"/>
      <c r="J3" s="10"/>
      <c r="L3" t="s">
        <v>1</v>
      </c>
      <c r="M3" s="2">
        <v>109.468</v>
      </c>
      <c r="N3" s="3" t="s">
        <v>6</v>
      </c>
    </row>
    <row r="4" spans="2:14" x14ac:dyDescent="0.2">
      <c r="B4" s="8" t="s">
        <v>38</v>
      </c>
      <c r="C4" s="9"/>
      <c r="D4" s="9"/>
      <c r="E4" s="9"/>
      <c r="F4" s="9"/>
      <c r="G4" s="9"/>
      <c r="H4" s="9"/>
      <c r="I4" s="9"/>
      <c r="J4" s="10"/>
      <c r="L4" t="s">
        <v>2</v>
      </c>
      <c r="M4" s="2">
        <f>+M3*M2</f>
        <v>9802.8593999999994</v>
      </c>
      <c r="N4" s="3"/>
    </row>
    <row r="5" spans="2:14" x14ac:dyDescent="0.2">
      <c r="B5" s="8"/>
      <c r="C5" s="9"/>
      <c r="D5" s="9"/>
      <c r="E5" s="9"/>
      <c r="F5" s="9"/>
      <c r="G5" s="9"/>
      <c r="H5" s="9"/>
      <c r="I5" s="9"/>
      <c r="J5" s="10"/>
      <c r="L5" t="s">
        <v>3</v>
      </c>
      <c r="M5" s="2">
        <f>228.659+1686.771</f>
        <v>1915.4299999999998</v>
      </c>
      <c r="N5" s="3" t="s">
        <v>6</v>
      </c>
    </row>
    <row r="6" spans="2:14" x14ac:dyDescent="0.2">
      <c r="B6" s="8"/>
      <c r="C6" s="9"/>
      <c r="D6" s="9"/>
      <c r="E6" s="9"/>
      <c r="F6" s="9"/>
      <c r="G6" s="9"/>
      <c r="H6" s="9"/>
      <c r="I6" s="9"/>
      <c r="J6" s="10"/>
      <c r="L6" t="s">
        <v>4</v>
      </c>
      <c r="M6" s="2">
        <f>1235.354+634.326</f>
        <v>1869.68</v>
      </c>
      <c r="N6" s="3" t="s">
        <v>6</v>
      </c>
    </row>
    <row r="7" spans="2:14" x14ac:dyDescent="0.2">
      <c r="B7" s="8"/>
      <c r="C7" s="9"/>
      <c r="D7" s="9"/>
      <c r="E7" s="9"/>
      <c r="F7" s="9"/>
      <c r="G7" s="9"/>
      <c r="H7" s="9"/>
      <c r="I7" s="9"/>
      <c r="J7" s="10"/>
      <c r="L7" t="s">
        <v>5</v>
      </c>
      <c r="M7" s="2">
        <f>+M4-M5+M6</f>
        <v>9757.1093999999994</v>
      </c>
    </row>
    <row r="8" spans="2:14" x14ac:dyDescent="0.2">
      <c r="B8" s="11"/>
      <c r="C8" s="12"/>
      <c r="D8" s="12"/>
      <c r="E8" s="12"/>
      <c r="F8" s="12"/>
      <c r="G8" s="12"/>
      <c r="H8" s="12"/>
      <c r="I8" s="12"/>
      <c r="J8" s="13"/>
    </row>
    <row r="10" spans="2:14" x14ac:dyDescent="0.2">
      <c r="B10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2"/>
  <sheetViews>
    <sheetView workbookViewId="0">
      <pane xSplit="2" ySplit="2" topLeftCell="L3" activePane="bottomRight" state="frozen"/>
      <selection pane="topRight" activeCell="C1" sqref="C1"/>
      <selection pane="bottomLeft" activeCell="A3" sqref="A3"/>
      <selection pane="bottomRight" activeCell="X30" sqref="X30"/>
    </sheetView>
  </sheetViews>
  <sheetFormatPr defaultRowHeight="12.75" x14ac:dyDescent="0.2"/>
  <cols>
    <col min="1" max="1" width="5" bestFit="1" customWidth="1"/>
    <col min="2" max="2" width="18.140625" bestFit="1" customWidth="1"/>
    <col min="3" max="14" width="9.140625" style="3"/>
    <col min="17" max="25" width="9.140625" style="3"/>
    <col min="26" max="26" width="8.7109375" style="3" customWidth="1"/>
    <col min="27" max="52" width="9.140625" style="3"/>
  </cols>
  <sheetData>
    <row r="1" spans="1:52" x14ac:dyDescent="0.2">
      <c r="A1" s="7" t="s">
        <v>7</v>
      </c>
    </row>
    <row r="2" spans="1:52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6</v>
      </c>
      <c r="K2" s="3" t="s">
        <v>16</v>
      </c>
      <c r="L2" s="3" t="s">
        <v>17</v>
      </c>
      <c r="M2" s="3" t="s">
        <v>18</v>
      </c>
      <c r="N2" s="3" t="s">
        <v>19</v>
      </c>
      <c r="P2">
        <v>2005</v>
      </c>
      <c r="Q2" s="3">
        <f>+P2+1</f>
        <v>2006</v>
      </c>
      <c r="R2" s="3">
        <f t="shared" ref="R2:AZ2" si="0">+Q2+1</f>
        <v>2007</v>
      </c>
      <c r="S2" s="3">
        <f t="shared" si="0"/>
        <v>2008</v>
      </c>
      <c r="T2" s="3">
        <f t="shared" si="0"/>
        <v>2009</v>
      </c>
      <c r="U2" s="3">
        <f t="shared" si="0"/>
        <v>2010</v>
      </c>
      <c r="V2" s="3">
        <f t="shared" si="0"/>
        <v>2011</v>
      </c>
      <c r="W2" s="3">
        <f t="shared" si="0"/>
        <v>2012</v>
      </c>
      <c r="X2" s="3">
        <f t="shared" si="0"/>
        <v>2013</v>
      </c>
      <c r="Y2" s="3">
        <f t="shared" si="0"/>
        <v>2014</v>
      </c>
      <c r="Z2" s="3">
        <f t="shared" si="0"/>
        <v>2015</v>
      </c>
      <c r="AA2" s="3">
        <f t="shared" si="0"/>
        <v>2016</v>
      </c>
      <c r="AB2" s="3">
        <f t="shared" si="0"/>
        <v>2017</v>
      </c>
      <c r="AC2" s="3">
        <f t="shared" si="0"/>
        <v>2018</v>
      </c>
      <c r="AD2" s="3">
        <f t="shared" si="0"/>
        <v>2019</v>
      </c>
      <c r="AE2" s="3">
        <f t="shared" si="0"/>
        <v>2020</v>
      </c>
      <c r="AF2" s="3">
        <f t="shared" si="0"/>
        <v>2021</v>
      </c>
      <c r="AG2" s="3">
        <f t="shared" si="0"/>
        <v>2022</v>
      </c>
      <c r="AH2" s="3">
        <f t="shared" si="0"/>
        <v>2023</v>
      </c>
      <c r="AI2" s="3">
        <f t="shared" si="0"/>
        <v>2024</v>
      </c>
      <c r="AJ2" s="3">
        <f t="shared" si="0"/>
        <v>2025</v>
      </c>
      <c r="AK2" s="3">
        <f t="shared" si="0"/>
        <v>2026</v>
      </c>
      <c r="AL2" s="3">
        <f t="shared" si="0"/>
        <v>2027</v>
      </c>
      <c r="AM2" s="3">
        <f t="shared" si="0"/>
        <v>2028</v>
      </c>
      <c r="AN2" s="3">
        <f t="shared" si="0"/>
        <v>2029</v>
      </c>
      <c r="AO2" s="3">
        <f t="shared" si="0"/>
        <v>2030</v>
      </c>
      <c r="AP2" s="3">
        <f t="shared" si="0"/>
        <v>2031</v>
      </c>
      <c r="AQ2" s="3">
        <f t="shared" si="0"/>
        <v>2032</v>
      </c>
      <c r="AR2" s="3">
        <f t="shared" si="0"/>
        <v>2033</v>
      </c>
      <c r="AS2" s="3">
        <f t="shared" si="0"/>
        <v>2034</v>
      </c>
      <c r="AT2" s="3">
        <f t="shared" si="0"/>
        <v>2035</v>
      </c>
      <c r="AU2" s="3">
        <f t="shared" si="0"/>
        <v>2036</v>
      </c>
      <c r="AV2" s="3">
        <f t="shared" si="0"/>
        <v>2037</v>
      </c>
      <c r="AW2" s="3">
        <f t="shared" si="0"/>
        <v>2038</v>
      </c>
      <c r="AX2" s="3">
        <f t="shared" si="0"/>
        <v>2039</v>
      </c>
      <c r="AY2" s="3">
        <f t="shared" si="0"/>
        <v>2040</v>
      </c>
      <c r="AZ2" s="3">
        <f t="shared" si="0"/>
        <v>2041</v>
      </c>
    </row>
    <row r="3" spans="1:52" s="2" customFormat="1" x14ac:dyDescent="0.2">
      <c r="B3" s="2" t="s">
        <v>8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Q3" s="5"/>
      <c r="R3" s="5"/>
      <c r="S3" s="5"/>
      <c r="T3" s="5"/>
      <c r="U3" s="5"/>
      <c r="V3" s="5"/>
      <c r="W3" s="5"/>
      <c r="X3" s="5">
        <v>965.08699999999999</v>
      </c>
      <c r="Y3" s="5">
        <v>1010.117</v>
      </c>
      <c r="Z3" s="5">
        <v>1059.366</v>
      </c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</row>
    <row r="4" spans="1:52" s="2" customFormat="1" x14ac:dyDescent="0.2">
      <c r="B4" s="2" t="s">
        <v>21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Q4" s="5"/>
      <c r="R4" s="5"/>
      <c r="S4" s="5"/>
      <c r="T4" s="5"/>
      <c r="U4" s="5"/>
      <c r="V4" s="5"/>
      <c r="W4" s="5"/>
      <c r="X4" s="5">
        <v>187.01300000000001</v>
      </c>
      <c r="Y4" s="5">
        <v>188.42500000000001</v>
      </c>
      <c r="Z4" s="5">
        <v>192.78800000000001</v>
      </c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</row>
    <row r="5" spans="1:52" s="2" customFormat="1" x14ac:dyDescent="0.2">
      <c r="B5" s="2" t="s">
        <v>22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Q5" s="5"/>
      <c r="R5" s="5"/>
      <c r="S5" s="5"/>
      <c r="T5" s="5"/>
      <c r="U5" s="5"/>
      <c r="V5" s="5"/>
      <c r="W5" s="5"/>
      <c r="X5" s="5">
        <f>+X3-X4</f>
        <v>778.07399999999996</v>
      </c>
      <c r="Y5" s="5">
        <f>+Y3-Y4</f>
        <v>821.69200000000001</v>
      </c>
      <c r="Z5" s="5">
        <f>+Z3-Z4</f>
        <v>866.57799999999997</v>
      </c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</row>
    <row r="6" spans="1:52" s="2" customFormat="1" x14ac:dyDescent="0.2">
      <c r="B6" s="2" t="s">
        <v>23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Q6" s="5"/>
      <c r="R6" s="5"/>
      <c r="S6" s="5"/>
      <c r="T6" s="5"/>
      <c r="U6" s="5"/>
      <c r="V6" s="5"/>
      <c r="W6" s="5"/>
      <c r="X6" s="5">
        <v>89.337000000000003</v>
      </c>
      <c r="Y6" s="5">
        <v>92.001000000000005</v>
      </c>
      <c r="Z6" s="5">
        <v>90.183999999999997</v>
      </c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</row>
    <row r="7" spans="1:52" s="2" customFormat="1" x14ac:dyDescent="0.2">
      <c r="B7" s="2" t="s">
        <v>24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Q7" s="5"/>
      <c r="R7" s="5"/>
      <c r="S7" s="5"/>
      <c r="T7" s="5"/>
      <c r="U7" s="5"/>
      <c r="V7" s="5"/>
      <c r="W7" s="5"/>
      <c r="X7" s="5">
        <v>70.296999999999997</v>
      </c>
      <c r="Y7" s="5">
        <v>67.777000000000001</v>
      </c>
      <c r="Z7" s="5">
        <v>63.718000000000004</v>
      </c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</row>
    <row r="8" spans="1:52" s="2" customFormat="1" x14ac:dyDescent="0.2">
      <c r="B8" s="2" t="s">
        <v>25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Q8" s="5"/>
      <c r="R8" s="5"/>
      <c r="S8" s="5"/>
      <c r="T8" s="5"/>
      <c r="U8" s="5"/>
      <c r="V8" s="5"/>
      <c r="W8" s="5"/>
      <c r="X8" s="5">
        <v>90.207999999999998</v>
      </c>
      <c r="Y8" s="5">
        <v>97.486999999999995</v>
      </c>
      <c r="Z8" s="5">
        <v>106.73</v>
      </c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</row>
    <row r="9" spans="1:52" s="2" customFormat="1" x14ac:dyDescent="0.2">
      <c r="B9" s="2" t="s">
        <v>26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Q9" s="5"/>
      <c r="R9" s="5"/>
      <c r="S9" s="5"/>
      <c r="T9" s="5"/>
      <c r="U9" s="5"/>
      <c r="V9" s="5"/>
      <c r="W9" s="5"/>
      <c r="X9" s="5">
        <f>SUM(X6:X8)</f>
        <v>249.84200000000001</v>
      </c>
      <c r="Y9" s="5">
        <f>SUM(Y6:Y8)</f>
        <v>257.26499999999999</v>
      </c>
      <c r="Z9" s="5">
        <f>SUM(Z6:Z8)</f>
        <v>260.63200000000001</v>
      </c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</row>
    <row r="10" spans="1:52" s="2" customFormat="1" x14ac:dyDescent="0.2">
      <c r="B10" s="2" t="s">
        <v>27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Q10" s="5"/>
      <c r="R10" s="5"/>
      <c r="S10" s="5"/>
      <c r="T10" s="5"/>
      <c r="U10" s="5"/>
      <c r="V10" s="5"/>
      <c r="W10" s="5"/>
      <c r="X10" s="5">
        <f>X5-X9</f>
        <v>528.23199999999997</v>
      </c>
      <c r="Y10" s="5">
        <f>Y5-Y9</f>
        <v>564.42700000000002</v>
      </c>
      <c r="Z10" s="5">
        <f>Z5-Z9</f>
        <v>605.94599999999991</v>
      </c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</row>
    <row r="11" spans="1:52" s="2" customFormat="1" x14ac:dyDescent="0.2">
      <c r="B11" s="2" t="s">
        <v>28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Q11" s="5"/>
      <c r="R11" s="5"/>
      <c r="S11" s="5"/>
      <c r="T11" s="5"/>
      <c r="U11" s="5"/>
      <c r="V11" s="5"/>
      <c r="W11" s="5"/>
      <c r="X11" s="5">
        <f>-74.761+3.3</f>
        <v>-71.460999999999999</v>
      </c>
      <c r="Y11" s="5">
        <f>-85.994+4.878</f>
        <v>-81.116</v>
      </c>
      <c r="Z11" s="5">
        <f>-107.631-10.665</f>
        <v>-118.29599999999999</v>
      </c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</row>
    <row r="12" spans="1:52" s="2" customFormat="1" x14ac:dyDescent="0.2">
      <c r="B12" s="2" t="s">
        <v>29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Q12" s="5"/>
      <c r="R12" s="5"/>
      <c r="S12" s="5"/>
      <c r="T12" s="5"/>
      <c r="U12" s="5"/>
      <c r="V12" s="5"/>
      <c r="W12" s="5"/>
      <c r="X12" s="5">
        <f>+X10+X11</f>
        <v>456.77099999999996</v>
      </c>
      <c r="Y12" s="5">
        <f>+Y10+Y11</f>
        <v>483.31100000000004</v>
      </c>
      <c r="Z12" s="5">
        <f>+Z10+Z11</f>
        <v>487.64999999999992</v>
      </c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</row>
    <row r="13" spans="1:52" s="2" customFormat="1" x14ac:dyDescent="0.2">
      <c r="B13" s="2" t="s">
        <v>30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Q13" s="5"/>
      <c r="R13" s="5"/>
      <c r="S13" s="5"/>
      <c r="T13" s="5"/>
      <c r="U13" s="5"/>
      <c r="V13" s="5"/>
      <c r="W13" s="5"/>
      <c r="X13" s="5">
        <v>87.679000000000002</v>
      </c>
      <c r="Y13" s="5">
        <v>128.05099999999999</v>
      </c>
      <c r="Z13" s="5">
        <v>112.414</v>
      </c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</row>
    <row r="14" spans="1:52" s="2" customFormat="1" x14ac:dyDescent="0.2">
      <c r="B14" s="2" t="s">
        <v>31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Q14" s="5"/>
      <c r="R14" s="5"/>
      <c r="S14" s="5"/>
      <c r="T14" s="5"/>
      <c r="U14" s="5"/>
      <c r="V14" s="5"/>
      <c r="W14" s="5"/>
      <c r="X14" s="5">
        <f>+X12-X13</f>
        <v>369.09199999999998</v>
      </c>
      <c r="Y14" s="5">
        <f>+Y12-Y13</f>
        <v>355.26000000000005</v>
      </c>
      <c r="Z14" s="5">
        <f>+Z12-Z13</f>
        <v>375.23599999999993</v>
      </c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</row>
    <row r="15" spans="1:52" x14ac:dyDescent="0.2">
      <c r="B15" s="2" t="s">
        <v>32</v>
      </c>
      <c r="X15" s="6">
        <f>X14/X16</f>
        <v>2.3692244489235232</v>
      </c>
      <c r="Y15" s="6">
        <f>Y14/Y16</f>
        <v>2.5214521452145218</v>
      </c>
      <c r="Z15" s="6">
        <f>Z14/Z16</f>
        <v>2.8206658598371801</v>
      </c>
    </row>
    <row r="16" spans="1:52" s="2" customFormat="1" x14ac:dyDescent="0.2">
      <c r="B16" s="2" t="s">
        <v>1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Q16" s="5"/>
      <c r="R16" s="5"/>
      <c r="S16" s="5"/>
      <c r="T16" s="5"/>
      <c r="U16" s="5"/>
      <c r="V16" s="5"/>
      <c r="W16" s="5"/>
      <c r="X16" s="5">
        <v>155.786</v>
      </c>
      <c r="Y16" s="5">
        <v>140.89500000000001</v>
      </c>
      <c r="Z16" s="5">
        <v>133.03100000000001</v>
      </c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</row>
    <row r="26" spans="2:26" x14ac:dyDescent="0.2">
      <c r="B26" t="s">
        <v>20</v>
      </c>
      <c r="Y26" s="4">
        <f t="shared" ref="Y26:Z26" si="1">Y3/X3-1</f>
        <v>4.6659005872009329E-2</v>
      </c>
      <c r="Z26" s="4">
        <f>Z3/Y3-1</f>
        <v>4.8755738196664344E-2</v>
      </c>
    </row>
    <row r="30" spans="2:26" x14ac:dyDescent="0.2">
      <c r="B30" t="s">
        <v>22</v>
      </c>
      <c r="X30" s="4">
        <f t="shared" ref="X30:Z30" si="2">+X5/X3</f>
        <v>0.8062216152533398</v>
      </c>
      <c r="Y30" s="4">
        <f t="shared" si="2"/>
        <v>0.81346220289332827</v>
      </c>
      <c r="Z30" s="4">
        <f>+Z5/Z3</f>
        <v>0.8180156810771726</v>
      </c>
    </row>
    <row r="31" spans="2:26" x14ac:dyDescent="0.2">
      <c r="B31" t="s">
        <v>35</v>
      </c>
      <c r="X31" s="4">
        <f t="shared" ref="X31:Z31" si="3">X10/X3</f>
        <v>0.54734132777666678</v>
      </c>
      <c r="Y31" s="4">
        <f t="shared" si="3"/>
        <v>0.55877388460940669</v>
      </c>
      <c r="Z31" s="4">
        <f>Z10/Z3</f>
        <v>0.57198928415675032</v>
      </c>
    </row>
    <row r="32" spans="2:26" x14ac:dyDescent="0.2">
      <c r="B32" t="s">
        <v>36</v>
      </c>
      <c r="X32" s="4">
        <f t="shared" ref="X32:Z32" si="4">X13/X12</f>
        <v>0.19195395504530718</v>
      </c>
      <c r="Y32" s="4">
        <f t="shared" si="4"/>
        <v>0.26494534575045875</v>
      </c>
      <c r="Z32" s="4">
        <f>Z13/Z12</f>
        <v>0.23052189070029738</v>
      </c>
    </row>
  </sheetData>
  <hyperlinks>
    <hyperlink ref="A1" location="Main!A1" display="Main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2016-04-05T01:48:47Z</dcterms:created>
  <dcterms:modified xsi:type="dcterms:W3CDTF">2016-04-05T02:16:57Z</dcterms:modified>
</cp:coreProperties>
</file>